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105" windowWidth="23250" windowHeight="11550" tabRatio="92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2019'!$A$9:$AB$151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2019'!$A$1:$AB$152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/>
</workbook>
</file>

<file path=xl/calcChain.xml><?xml version="1.0" encoding="utf-8"?>
<calcChain xmlns="http://schemas.openxmlformats.org/spreadsheetml/2006/main">
  <c r="F120" i="12" l="1"/>
  <c r="F124" i="12"/>
  <c r="H60" i="12" l="1"/>
  <c r="H73" i="12" l="1"/>
  <c r="H59" i="12"/>
  <c r="H19" i="12" l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I55" i="10"/>
  <c r="H55" i="10"/>
  <c r="G55" i="10"/>
  <c r="F55" i="10"/>
  <c r="E55" i="10"/>
  <c r="D55" i="10"/>
  <c r="J53" i="10"/>
  <c r="I53" i="10"/>
  <c r="H53" i="10"/>
  <c r="G53" i="10"/>
  <c r="F53" i="10"/>
  <c r="E53" i="10"/>
  <c r="D53" i="10" s="1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/>
  <c r="D41" i="10"/>
  <c r="J39" i="10"/>
  <c r="I39" i="10"/>
  <c r="H39" i="10"/>
  <c r="G39" i="10"/>
  <c r="F39" i="10"/>
  <c r="E39" i="10"/>
  <c r="D39" i="10"/>
  <c r="J37" i="10"/>
  <c r="I37" i="10"/>
  <c r="H37" i="10"/>
  <c r="G37" i="10"/>
  <c r="F37" i="10"/>
  <c r="E37" i="10"/>
  <c r="D37" i="10"/>
  <c r="D36" i="10"/>
  <c r="D35" i="10"/>
  <c r="D34" i="10"/>
  <c r="D33" i="10"/>
  <c r="D32" i="10"/>
  <c r="D31" i="10"/>
  <c r="J29" i="10"/>
  <c r="I29" i="10"/>
  <c r="H29" i="10"/>
  <c r="G29" i="10"/>
  <c r="F29" i="10"/>
  <c r="E29" i="10"/>
  <c r="D29" i="10"/>
  <c r="J27" i="10"/>
  <c r="I27" i="10"/>
  <c r="H27" i="10"/>
  <c r="G27" i="10"/>
  <c r="F27" i="10"/>
  <c r="E27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J14" i="10"/>
  <c r="I14" i="10"/>
  <c r="H14" i="10"/>
  <c r="G14" i="10"/>
  <c r="F14" i="10"/>
  <c r="E14" i="10"/>
  <c r="D14" i="10" s="1"/>
  <c r="J12" i="10"/>
  <c r="I12" i="10"/>
  <c r="H12" i="10"/>
  <c r="G12" i="10"/>
  <c r="F12" i="10"/>
  <c r="E12" i="10"/>
  <c r="D12" i="10"/>
  <c r="J10" i="10"/>
  <c r="I10" i="10"/>
  <c r="H10" i="10"/>
  <c r="G10" i="10"/>
  <c r="F10" i="10"/>
  <c r="E10" i="10"/>
  <c r="D10" i="10"/>
  <c r="J9" i="10"/>
  <c r="I9" i="10"/>
  <c r="H9" i="10"/>
  <c r="G9" i="10"/>
  <c r="F9" i="10"/>
  <c r="E9" i="10"/>
  <c r="D9" i="10"/>
  <c r="F12" i="3"/>
  <c r="E12" i="3"/>
  <c r="D12" i="3"/>
  <c r="V149" i="36"/>
  <c r="L149" i="36"/>
  <c r="E149" i="36"/>
  <c r="D149" i="36" s="1"/>
  <c r="V148" i="36"/>
  <c r="L148" i="36"/>
  <c r="E148" i="36"/>
  <c r="D148" i="36" s="1"/>
  <c r="V147" i="36"/>
  <c r="L147" i="36"/>
  <c r="E147" i="36"/>
  <c r="D147" i="36" s="1"/>
  <c r="V145" i="36"/>
  <c r="L145" i="36"/>
  <c r="E145" i="36"/>
  <c r="D145" i="36" s="1"/>
  <c r="V144" i="36"/>
  <c r="L144" i="36"/>
  <c r="E144" i="36"/>
  <c r="D144" i="36" s="1"/>
  <c r="V143" i="36"/>
  <c r="L143" i="36"/>
  <c r="E143" i="36"/>
  <c r="D143" i="36" s="1"/>
  <c r="V141" i="36"/>
  <c r="L141" i="36"/>
  <c r="E141" i="36"/>
  <c r="D141" i="36" s="1"/>
  <c r="V139" i="36"/>
  <c r="L139" i="36"/>
  <c r="E139" i="36"/>
  <c r="D139" i="36" s="1"/>
  <c r="V138" i="36"/>
  <c r="L138" i="36"/>
  <c r="E138" i="36"/>
  <c r="D138" i="36" s="1"/>
  <c r="V137" i="36"/>
  <c r="L137" i="36"/>
  <c r="E137" i="36"/>
  <c r="D137" i="36" s="1"/>
  <c r="V136" i="36"/>
  <c r="L136" i="36"/>
  <c r="E136" i="36"/>
  <c r="D136" i="36" s="1"/>
  <c r="V135" i="36"/>
  <c r="L135" i="36"/>
  <c r="E135" i="36"/>
  <c r="D135" i="36" s="1"/>
  <c r="V134" i="36"/>
  <c r="L134" i="36"/>
  <c r="E134" i="36"/>
  <c r="D134" i="36" s="1"/>
  <c r="V133" i="36"/>
  <c r="L133" i="36"/>
  <c r="E133" i="36"/>
  <c r="D133" i="36" s="1"/>
  <c r="V132" i="36"/>
  <c r="L132" i="36"/>
  <c r="E132" i="36"/>
  <c r="D132" i="36" s="1"/>
  <c r="V131" i="36"/>
  <c r="L131" i="36"/>
  <c r="E131" i="36"/>
  <c r="D131" i="36" s="1"/>
  <c r="V130" i="36"/>
  <c r="L130" i="36"/>
  <c r="E130" i="36"/>
  <c r="D130" i="36" s="1"/>
  <c r="V129" i="36"/>
  <c r="L129" i="36"/>
  <c r="E129" i="36"/>
  <c r="D129" i="36" s="1"/>
  <c r="V128" i="36"/>
  <c r="L128" i="36"/>
  <c r="E128" i="36"/>
  <c r="D128" i="36" s="1"/>
  <c r="V127" i="36"/>
  <c r="L127" i="36"/>
  <c r="E127" i="36"/>
  <c r="D127" i="36" s="1"/>
  <c r="V126" i="36"/>
  <c r="L126" i="36"/>
  <c r="E126" i="36"/>
  <c r="D126" i="36" s="1"/>
  <c r="V125" i="36"/>
  <c r="L125" i="36"/>
  <c r="E125" i="36"/>
  <c r="D125" i="36" s="1"/>
  <c r="V124" i="36"/>
  <c r="L124" i="36"/>
  <c r="E124" i="36"/>
  <c r="D124" i="36" s="1"/>
  <c r="V123" i="36"/>
  <c r="L123" i="36"/>
  <c r="K123" i="36"/>
  <c r="H123" i="36"/>
  <c r="E123" i="36"/>
  <c r="D123" i="36" s="1"/>
  <c r="V122" i="36"/>
  <c r="L122" i="36"/>
  <c r="E122" i="36"/>
  <c r="D122" i="36" s="1"/>
  <c r="V121" i="36"/>
  <c r="L121" i="36"/>
  <c r="E121" i="36"/>
  <c r="D121" i="36" s="1"/>
  <c r="V120" i="36"/>
  <c r="L120" i="36"/>
  <c r="E120" i="36"/>
  <c r="D120" i="36" s="1"/>
  <c r="V119" i="36"/>
  <c r="L119" i="36"/>
  <c r="J119" i="36"/>
  <c r="V118" i="36"/>
  <c r="L118" i="36"/>
  <c r="E118" i="36"/>
  <c r="D118" i="36"/>
  <c r="V117" i="36"/>
  <c r="L117" i="36"/>
  <c r="E117" i="36"/>
  <c r="D117" i="36"/>
  <c r="V116" i="36"/>
  <c r="L116" i="36"/>
  <c r="E116" i="36"/>
  <c r="D116" i="36"/>
  <c r="V115" i="36"/>
  <c r="O115" i="36"/>
  <c r="L115" i="36" s="1"/>
  <c r="E115" i="36"/>
  <c r="V114" i="36"/>
  <c r="L114" i="36"/>
  <c r="E114" i="36"/>
  <c r="D114" i="36" s="1"/>
  <c r="V113" i="36"/>
  <c r="L113" i="36"/>
  <c r="E113" i="36"/>
  <c r="D113" i="36" s="1"/>
  <c r="V112" i="36"/>
  <c r="L112" i="36"/>
  <c r="E112" i="36"/>
  <c r="D112" i="36" s="1"/>
  <c r="V111" i="36"/>
  <c r="L111" i="36"/>
  <c r="E111" i="36"/>
  <c r="D111" i="36" s="1"/>
  <c r="V110" i="36"/>
  <c r="L110" i="36"/>
  <c r="E110" i="36"/>
  <c r="D110" i="36" s="1"/>
  <c r="V109" i="36"/>
  <c r="L109" i="36"/>
  <c r="E109" i="36"/>
  <c r="D109" i="36" s="1"/>
  <c r="V108" i="36"/>
  <c r="L108" i="36"/>
  <c r="E108" i="36"/>
  <c r="D108" i="36" s="1"/>
  <c r="V107" i="36"/>
  <c r="L107" i="36"/>
  <c r="E107" i="36"/>
  <c r="D107" i="36" s="1"/>
  <c r="V106" i="36"/>
  <c r="L106" i="36"/>
  <c r="E106" i="36"/>
  <c r="D106" i="36" s="1"/>
  <c r="V105" i="36"/>
  <c r="L105" i="36"/>
  <c r="E105" i="36"/>
  <c r="D105" i="36" s="1"/>
  <c r="V104" i="36"/>
  <c r="L104" i="36"/>
  <c r="E104" i="36"/>
  <c r="D104" i="36" s="1"/>
  <c r="V103" i="36"/>
  <c r="L103" i="36"/>
  <c r="E103" i="36"/>
  <c r="D103" i="36" s="1"/>
  <c r="AB101" i="36"/>
  <c r="AA101" i="36"/>
  <c r="AA99" i="36" s="1"/>
  <c r="Z101" i="36"/>
  <c r="Y101" i="36"/>
  <c r="Y99" i="36" s="1"/>
  <c r="X101" i="36"/>
  <c r="W101" i="36"/>
  <c r="U101" i="36"/>
  <c r="U99" i="36" s="1"/>
  <c r="T101" i="36"/>
  <c r="S101" i="36"/>
  <c r="S99" i="36" s="1"/>
  <c r="R101" i="36"/>
  <c r="Q101" i="36"/>
  <c r="Q99" i="36" s="1"/>
  <c r="P101" i="36"/>
  <c r="N101" i="36"/>
  <c r="M101" i="36"/>
  <c r="K101" i="36"/>
  <c r="K99" i="36" s="1"/>
  <c r="I101" i="36"/>
  <c r="I99" i="36" s="1"/>
  <c r="H101" i="36"/>
  <c r="G101" i="36"/>
  <c r="G99" i="36" s="1"/>
  <c r="F101" i="36"/>
  <c r="D100" i="36"/>
  <c r="AD99" i="36"/>
  <c r="AB99" i="36"/>
  <c r="Z99" i="36"/>
  <c r="X99" i="36"/>
  <c r="T99" i="36"/>
  <c r="R99" i="36"/>
  <c r="P99" i="36"/>
  <c r="N99" i="36"/>
  <c r="H99" i="36"/>
  <c r="F99" i="36"/>
  <c r="V97" i="36"/>
  <c r="L97" i="36"/>
  <c r="E97" i="36"/>
  <c r="D97" i="36"/>
  <c r="V95" i="36"/>
  <c r="D95" i="36"/>
  <c r="V93" i="36"/>
  <c r="L93" i="36"/>
  <c r="E93" i="36"/>
  <c r="D93" i="36"/>
  <c r="AB92" i="36"/>
  <c r="V92" i="36"/>
  <c r="L92" i="36"/>
  <c r="E92" i="36"/>
  <c r="D92" i="36" s="1"/>
  <c r="V91" i="36"/>
  <c r="L91" i="36"/>
  <c r="E91" i="36"/>
  <c r="D91" i="36" s="1"/>
  <c r="V90" i="36"/>
  <c r="L90" i="36"/>
  <c r="E90" i="36"/>
  <c r="D90" i="36" s="1"/>
  <c r="AB88" i="36"/>
  <c r="AB83" i="36" s="1"/>
  <c r="AA88" i="36"/>
  <c r="Z88" i="36"/>
  <c r="Z83" i="36" s="1"/>
  <c r="Y88" i="36"/>
  <c r="X88" i="36"/>
  <c r="X83" i="36" s="1"/>
  <c r="W88" i="36"/>
  <c r="V88" i="36"/>
  <c r="U88" i="36"/>
  <c r="T88" i="36"/>
  <c r="T83" i="36" s="1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 s="1"/>
  <c r="D88" i="36"/>
  <c r="V87" i="36"/>
  <c r="L87" i="36"/>
  <c r="E87" i="36"/>
  <c r="D87" i="36"/>
  <c r="AB85" i="36"/>
  <c r="AA85" i="36"/>
  <c r="AA83" i="36" s="1"/>
  <c r="Z85" i="36"/>
  <c r="Y85" i="36"/>
  <c r="X85" i="36"/>
  <c r="W85" i="36"/>
  <c r="V85" i="36" s="1"/>
  <c r="U85" i="36"/>
  <c r="S85" i="36"/>
  <c r="R85" i="36"/>
  <c r="R83" i="36" s="1"/>
  <c r="Q85" i="36"/>
  <c r="P85" i="36"/>
  <c r="P83" i="36" s="1"/>
  <c r="O85" i="36"/>
  <c r="N85" i="36"/>
  <c r="N83" i="36" s="1"/>
  <c r="M85" i="36"/>
  <c r="L85" i="36"/>
  <c r="K85" i="36"/>
  <c r="J85" i="36"/>
  <c r="I85" i="36"/>
  <c r="H85" i="36"/>
  <c r="G85" i="36"/>
  <c r="F85" i="36"/>
  <c r="E85" i="36" s="1"/>
  <c r="D85" i="36"/>
  <c r="Y83" i="36"/>
  <c r="U83" i="36"/>
  <c r="S83" i="36"/>
  <c r="Q83" i="36"/>
  <c r="O83" i="36"/>
  <c r="M83" i="36"/>
  <c r="L83" i="36" s="1"/>
  <c r="K83" i="36"/>
  <c r="J83" i="36"/>
  <c r="I83" i="36"/>
  <c r="H83" i="36"/>
  <c r="G83" i="36"/>
  <c r="F83" i="36"/>
  <c r="E83" i="36"/>
  <c r="V82" i="36"/>
  <c r="L82" i="36"/>
  <c r="E82" i="36"/>
  <c r="D82" i="36" s="1"/>
  <c r="V81" i="36"/>
  <c r="L81" i="36"/>
  <c r="E81" i="36"/>
  <c r="D81" i="36" s="1"/>
  <c r="V80" i="36"/>
  <c r="L80" i="36"/>
  <c r="E80" i="36"/>
  <c r="D80" i="36" s="1"/>
  <c r="V79" i="36"/>
  <c r="L79" i="36"/>
  <c r="E79" i="36"/>
  <c r="D79" i="36" s="1"/>
  <c r="V78" i="36"/>
  <c r="L78" i="36"/>
  <c r="E78" i="36"/>
  <c r="D78" i="36" s="1"/>
  <c r="V77" i="36"/>
  <c r="L77" i="36"/>
  <c r="E77" i="36"/>
  <c r="D77" i="36" s="1"/>
  <c r="AB75" i="36"/>
  <c r="AB73" i="36" s="1"/>
  <c r="AA75" i="36"/>
  <c r="Z75" i="36"/>
  <c r="Z73" i="36" s="1"/>
  <c r="Y75" i="36"/>
  <c r="X75" i="36"/>
  <c r="X73" i="36" s="1"/>
  <c r="W75" i="36"/>
  <c r="V75" i="36"/>
  <c r="U75" i="36"/>
  <c r="T75" i="36"/>
  <c r="T73" i="36" s="1"/>
  <c r="S75" i="36"/>
  <c r="R75" i="36"/>
  <c r="R73" i="36" s="1"/>
  <c r="Q75" i="36"/>
  <c r="P75" i="36"/>
  <c r="P73" i="36" s="1"/>
  <c r="O75" i="36"/>
  <c r="N75" i="36"/>
  <c r="N73" i="36" s="1"/>
  <c r="M75" i="36"/>
  <c r="L75" i="36"/>
  <c r="K75" i="36"/>
  <c r="J75" i="36"/>
  <c r="J73" i="36" s="1"/>
  <c r="I75" i="36"/>
  <c r="H75" i="36"/>
  <c r="H73" i="36" s="1"/>
  <c r="G75" i="36"/>
  <c r="F75" i="36"/>
  <c r="E75" i="36" s="1"/>
  <c r="D75" i="36" s="1"/>
  <c r="AA73" i="36"/>
  <c r="Y73" i="36"/>
  <c r="W73" i="36"/>
  <c r="U73" i="36"/>
  <c r="S73" i="36"/>
  <c r="Q73" i="36"/>
  <c r="O73" i="36"/>
  <c r="M73" i="36"/>
  <c r="L73" i="36" s="1"/>
  <c r="K73" i="36"/>
  <c r="I73" i="36"/>
  <c r="G73" i="36"/>
  <c r="V72" i="36"/>
  <c r="T72" i="36"/>
  <c r="T153" i="36" s="1"/>
  <c r="L72" i="36"/>
  <c r="H72" i="36"/>
  <c r="E72" i="36"/>
  <c r="D72" i="36" s="1"/>
  <c r="V71" i="36"/>
  <c r="R71" i="36"/>
  <c r="L71" i="36"/>
  <c r="E71" i="36"/>
  <c r="D71" i="36"/>
  <c r="V70" i="36"/>
  <c r="L70" i="36"/>
  <c r="E70" i="36"/>
  <c r="D70" i="36"/>
  <c r="R69" i="36"/>
  <c r="L69" i="36"/>
  <c r="E69" i="36"/>
  <c r="D69" i="36"/>
  <c r="V68" i="36"/>
  <c r="L68" i="36"/>
  <c r="E68" i="36"/>
  <c r="D68" i="36"/>
  <c r="L67" i="36"/>
  <c r="E67" i="36"/>
  <c r="D67" i="36" s="1"/>
  <c r="V66" i="36"/>
  <c r="L66" i="36"/>
  <c r="E66" i="36"/>
  <c r="D66" i="36" s="1"/>
  <c r="V65" i="36"/>
  <c r="L65" i="36"/>
  <c r="E65" i="36"/>
  <c r="D65" i="36" s="1"/>
  <c r="V64" i="36"/>
  <c r="L64" i="36"/>
  <c r="E64" i="36"/>
  <c r="D64" i="36" s="1"/>
  <c r="V63" i="36"/>
  <c r="L63" i="36"/>
  <c r="E63" i="36"/>
  <c r="D63" i="36" s="1"/>
  <c r="V62" i="36"/>
  <c r="L62" i="36"/>
  <c r="E62" i="36"/>
  <c r="D62" i="36" s="1"/>
  <c r="V61" i="36"/>
  <c r="L61" i="36"/>
  <c r="E61" i="36"/>
  <c r="D61" i="36" s="1"/>
  <c r="E60" i="36"/>
  <c r="D60" i="36" s="1"/>
  <c r="V59" i="36"/>
  <c r="T59" i="36"/>
  <c r="AD59" i="36" s="1"/>
  <c r="H59" i="36"/>
  <c r="AB57" i="36"/>
  <c r="AA57" i="36"/>
  <c r="AA55" i="36" s="1"/>
  <c r="AA53" i="36" s="1"/>
  <c r="Z57" i="36"/>
  <c r="Y57" i="36"/>
  <c r="Y55" i="36" s="1"/>
  <c r="Y53" i="36" s="1"/>
  <c r="X57" i="36"/>
  <c r="W57" i="36"/>
  <c r="V57" i="36" s="1"/>
  <c r="U57" i="36"/>
  <c r="U55" i="36" s="1"/>
  <c r="U53" i="36" s="1"/>
  <c r="S57" i="36"/>
  <c r="S55" i="36" s="1"/>
  <c r="S53" i="36" s="1"/>
  <c r="R57" i="36"/>
  <c r="Q57" i="36"/>
  <c r="Q55" i="36" s="1"/>
  <c r="Q53" i="36" s="1"/>
  <c r="P57" i="36"/>
  <c r="O57" i="36"/>
  <c r="O55" i="36" s="1"/>
  <c r="N57" i="36"/>
  <c r="M57" i="36"/>
  <c r="K57" i="36"/>
  <c r="K55" i="36" s="1"/>
  <c r="K53" i="36" s="1"/>
  <c r="J57" i="36"/>
  <c r="I57" i="36"/>
  <c r="I55" i="36" s="1"/>
  <c r="I53" i="36" s="1"/>
  <c r="G57" i="36"/>
  <c r="G55" i="36" s="1"/>
  <c r="G53" i="36" s="1"/>
  <c r="F57" i="36"/>
  <c r="AB55" i="36"/>
  <c r="AB53" i="36" s="1"/>
  <c r="Z55" i="36"/>
  <c r="Z53" i="36" s="1"/>
  <c r="X55" i="36"/>
  <c r="X53" i="36" s="1"/>
  <c r="R55" i="36"/>
  <c r="R53" i="36" s="1"/>
  <c r="P55" i="36"/>
  <c r="P53" i="36" s="1"/>
  <c r="N55" i="36"/>
  <c r="N53" i="36" s="1"/>
  <c r="J55" i="36"/>
  <c r="F55" i="36"/>
  <c r="V51" i="36"/>
  <c r="D51" i="36"/>
  <c r="V49" i="36"/>
  <c r="D49" i="36"/>
  <c r="V48" i="36"/>
  <c r="D48" i="36"/>
  <c r="V47" i="36"/>
  <c r="D47" i="36"/>
  <c r="V46" i="36"/>
  <c r="D46" i="36"/>
  <c r="V45" i="36"/>
  <c r="D45" i="36"/>
  <c r="V43" i="36"/>
  <c r="D43" i="36"/>
  <c r="V41" i="36"/>
  <c r="D41" i="36"/>
  <c r="D40" i="36"/>
  <c r="D39" i="36"/>
  <c r="D38" i="36"/>
  <c r="V37" i="36"/>
  <c r="D37" i="36" s="1"/>
  <c r="V36" i="36"/>
  <c r="D36" i="36" s="1"/>
  <c r="AA34" i="36"/>
  <c r="V34" i="36" s="1"/>
  <c r="D34" i="36" s="1"/>
  <c r="L33" i="36"/>
  <c r="D33" i="36"/>
  <c r="T32" i="36"/>
  <c r="O32" i="36"/>
  <c r="L32" i="36" s="1"/>
  <c r="D32" i="36" s="1"/>
  <c r="T30" i="36"/>
  <c r="S30" i="36"/>
  <c r="R30" i="36"/>
  <c r="Q30" i="36"/>
  <c r="P30" i="36"/>
  <c r="O30" i="36"/>
  <c r="N30" i="36"/>
  <c r="M30" i="36"/>
  <c r="L30" i="36" s="1"/>
  <c r="D30" i="36" s="1"/>
  <c r="V28" i="36"/>
  <c r="D28" i="36"/>
  <c r="V26" i="36"/>
  <c r="D26" i="36"/>
  <c r="V24" i="36"/>
  <c r="D24" i="36"/>
  <c r="V23" i="36"/>
  <c r="D23" i="36"/>
  <c r="V22" i="36"/>
  <c r="D22" i="36"/>
  <c r="V21" i="36"/>
  <c r="D21" i="36"/>
  <c r="V20" i="36"/>
  <c r="D20" i="36"/>
  <c r="K19" i="36"/>
  <c r="H19" i="36"/>
  <c r="E19" i="36" s="1"/>
  <c r="D19" i="36" s="1"/>
  <c r="AB17" i="36"/>
  <c r="AA17" i="36"/>
  <c r="AA10" i="36" s="1"/>
  <c r="Y17" i="36"/>
  <c r="X17" i="36"/>
  <c r="W17" i="36"/>
  <c r="V17" i="36"/>
  <c r="K17" i="36"/>
  <c r="J17" i="36"/>
  <c r="J10" i="36" s="1"/>
  <c r="I17" i="36"/>
  <c r="H17" i="36"/>
  <c r="H10" i="36" s="1"/>
  <c r="F17" i="36"/>
  <c r="E17" i="36"/>
  <c r="D17" i="36" s="1"/>
  <c r="V15" i="36"/>
  <c r="D15" i="36" s="1"/>
  <c r="V14" i="36"/>
  <c r="D14" i="36" s="1"/>
  <c r="V12" i="36"/>
  <c r="D12" i="36"/>
  <c r="AB10" i="36"/>
  <c r="Z10" i="36"/>
  <c r="Y10" i="36"/>
  <c r="X10" i="36"/>
  <c r="W10" i="36"/>
  <c r="T10" i="36"/>
  <c r="S10" i="36"/>
  <c r="S150" i="36" s="1"/>
  <c r="R10" i="36"/>
  <c r="Q10" i="36"/>
  <c r="Q150" i="36" s="1"/>
  <c r="P10" i="36"/>
  <c r="O10" i="36"/>
  <c r="N10" i="36"/>
  <c r="M10" i="36"/>
  <c r="K10" i="36"/>
  <c r="K150" i="36" s="1"/>
  <c r="I10" i="36"/>
  <c r="I150" i="36" s="1"/>
  <c r="G10" i="36"/>
  <c r="G150" i="36" s="1"/>
  <c r="F10" i="36"/>
  <c r="V149" i="35"/>
  <c r="L149" i="35"/>
  <c r="E149" i="35"/>
  <c r="D149" i="35" s="1"/>
  <c r="V148" i="35"/>
  <c r="L148" i="35"/>
  <c r="E148" i="35"/>
  <c r="D148" i="35" s="1"/>
  <c r="V147" i="35"/>
  <c r="L147" i="35"/>
  <c r="E147" i="35"/>
  <c r="D147" i="35" s="1"/>
  <c r="V145" i="35"/>
  <c r="L145" i="35"/>
  <c r="E145" i="35"/>
  <c r="D145" i="35" s="1"/>
  <c r="V144" i="35"/>
  <c r="L144" i="35"/>
  <c r="E144" i="35"/>
  <c r="D144" i="35" s="1"/>
  <c r="V143" i="35"/>
  <c r="L143" i="35"/>
  <c r="E143" i="35"/>
  <c r="D143" i="35" s="1"/>
  <c r="V141" i="35"/>
  <c r="L141" i="35"/>
  <c r="E141" i="35"/>
  <c r="D141" i="35" s="1"/>
  <c r="V139" i="35"/>
  <c r="L139" i="35"/>
  <c r="E139" i="35"/>
  <c r="D139" i="35" s="1"/>
  <c r="V138" i="35"/>
  <c r="L138" i="35"/>
  <c r="E138" i="35"/>
  <c r="D138" i="35" s="1"/>
  <c r="V137" i="35"/>
  <c r="L137" i="35"/>
  <c r="E137" i="35"/>
  <c r="D137" i="35" s="1"/>
  <c r="V136" i="35"/>
  <c r="L136" i="35"/>
  <c r="E136" i="35"/>
  <c r="D136" i="35" s="1"/>
  <c r="V135" i="35"/>
  <c r="L135" i="35"/>
  <c r="E135" i="35"/>
  <c r="D135" i="35" s="1"/>
  <c r="V134" i="35"/>
  <c r="L134" i="35"/>
  <c r="E134" i="35"/>
  <c r="D134" i="35" s="1"/>
  <c r="V133" i="35"/>
  <c r="L133" i="35"/>
  <c r="E133" i="35"/>
  <c r="D133" i="35" s="1"/>
  <c r="V132" i="35"/>
  <c r="L132" i="35"/>
  <c r="E132" i="35"/>
  <c r="D132" i="35" s="1"/>
  <c r="V131" i="35"/>
  <c r="L131" i="35"/>
  <c r="E131" i="35"/>
  <c r="D131" i="35" s="1"/>
  <c r="V130" i="35"/>
  <c r="L130" i="35"/>
  <c r="E130" i="35"/>
  <c r="D130" i="35" s="1"/>
  <c r="V129" i="35"/>
  <c r="L129" i="35"/>
  <c r="E129" i="35"/>
  <c r="D129" i="35" s="1"/>
  <c r="V128" i="35"/>
  <c r="L128" i="35"/>
  <c r="E128" i="35"/>
  <c r="D128" i="35" s="1"/>
  <c r="V127" i="35"/>
  <c r="L127" i="35"/>
  <c r="E127" i="35"/>
  <c r="D127" i="35" s="1"/>
  <c r="V126" i="35"/>
  <c r="L126" i="35"/>
  <c r="E126" i="35"/>
  <c r="D126" i="35" s="1"/>
  <c r="V125" i="35"/>
  <c r="L125" i="35"/>
  <c r="E125" i="35"/>
  <c r="D125" i="35" s="1"/>
  <c r="V124" i="35"/>
  <c r="L124" i="35"/>
  <c r="E124" i="35"/>
  <c r="D124" i="35" s="1"/>
  <c r="V123" i="35"/>
  <c r="L123" i="35"/>
  <c r="K123" i="35"/>
  <c r="H123" i="35"/>
  <c r="E123" i="35"/>
  <c r="V122" i="35"/>
  <c r="L122" i="35"/>
  <c r="E122" i="35"/>
  <c r="D122" i="35" s="1"/>
  <c r="V121" i="35"/>
  <c r="L121" i="35"/>
  <c r="E121" i="35"/>
  <c r="D121" i="35" s="1"/>
  <c r="V120" i="35"/>
  <c r="L120" i="35"/>
  <c r="E120" i="35"/>
  <c r="D120" i="35" s="1"/>
  <c r="V119" i="35"/>
  <c r="L119" i="35"/>
  <c r="J119" i="35"/>
  <c r="V118" i="35"/>
  <c r="L118" i="35"/>
  <c r="E118" i="35"/>
  <c r="D118" i="35"/>
  <c r="V117" i="35"/>
  <c r="L117" i="35"/>
  <c r="E117" i="35"/>
  <c r="D117" i="35"/>
  <c r="V116" i="35"/>
  <c r="L116" i="35"/>
  <c r="E116" i="35"/>
  <c r="D116" i="35"/>
  <c r="V115" i="35"/>
  <c r="O115" i="35"/>
  <c r="L115" i="35" s="1"/>
  <c r="E115" i="35"/>
  <c r="D115" i="35" s="1"/>
  <c r="V114" i="35"/>
  <c r="L114" i="35"/>
  <c r="E114" i="35"/>
  <c r="D114" i="35" s="1"/>
  <c r="V113" i="35"/>
  <c r="L113" i="35"/>
  <c r="E113" i="35"/>
  <c r="D113" i="35" s="1"/>
  <c r="V112" i="35"/>
  <c r="L112" i="35"/>
  <c r="E112" i="35"/>
  <c r="D112" i="35" s="1"/>
  <c r="V111" i="35"/>
  <c r="L111" i="35"/>
  <c r="E111" i="35"/>
  <c r="D111" i="35" s="1"/>
  <c r="V110" i="35"/>
  <c r="L110" i="35"/>
  <c r="E110" i="35"/>
  <c r="D110" i="35" s="1"/>
  <c r="V109" i="35"/>
  <c r="L109" i="35"/>
  <c r="E109" i="35"/>
  <c r="D109" i="35" s="1"/>
  <c r="V108" i="35"/>
  <c r="L108" i="35"/>
  <c r="E108" i="35"/>
  <c r="D108" i="35" s="1"/>
  <c r="V107" i="35"/>
  <c r="L107" i="35"/>
  <c r="E107" i="35"/>
  <c r="V106" i="35"/>
  <c r="L106" i="35"/>
  <c r="E106" i="35"/>
  <c r="D106" i="35" s="1"/>
  <c r="V105" i="35"/>
  <c r="L105" i="35"/>
  <c r="E105" i="35"/>
  <c r="D105" i="35" s="1"/>
  <c r="V104" i="35"/>
  <c r="L104" i="35"/>
  <c r="E104" i="35"/>
  <c r="D104" i="35" s="1"/>
  <c r="V103" i="35"/>
  <c r="L103" i="35"/>
  <c r="E103" i="35"/>
  <c r="D103" i="35" s="1"/>
  <c r="AB101" i="35"/>
  <c r="AB99" i="35" s="1"/>
  <c r="AA101" i="35"/>
  <c r="Z101" i="35"/>
  <c r="Z99" i="35" s="1"/>
  <c r="Y101" i="35"/>
  <c r="X101" i="35"/>
  <c r="X99" i="35" s="1"/>
  <c r="W101" i="35"/>
  <c r="U101" i="35"/>
  <c r="T101" i="35"/>
  <c r="S101" i="35"/>
  <c r="R101" i="35"/>
  <c r="Q101" i="35"/>
  <c r="P101" i="35"/>
  <c r="O101" i="35"/>
  <c r="N101" i="35"/>
  <c r="M101" i="35"/>
  <c r="L101" i="35" s="1"/>
  <c r="K101" i="35"/>
  <c r="J101" i="35"/>
  <c r="J99" i="35" s="1"/>
  <c r="I101" i="35"/>
  <c r="H101" i="35"/>
  <c r="H99" i="35" s="1"/>
  <c r="G101" i="35"/>
  <c r="G99" i="35" s="1"/>
  <c r="F101" i="35"/>
  <c r="E101" i="35" s="1"/>
  <c r="D100" i="35"/>
  <c r="AA99" i="35"/>
  <c r="Y99" i="35"/>
  <c r="W99" i="35"/>
  <c r="V99" i="35" s="1"/>
  <c r="U99" i="35"/>
  <c r="T99" i="35"/>
  <c r="K14" i="3" s="1"/>
  <c r="K11" i="3" s="1"/>
  <c r="S99" i="35"/>
  <c r="R99" i="35"/>
  <c r="Q99" i="35"/>
  <c r="P99" i="35"/>
  <c r="O99" i="35"/>
  <c r="N99" i="35"/>
  <c r="M99" i="35"/>
  <c r="L99" i="35" s="1"/>
  <c r="K99" i="35"/>
  <c r="I99" i="35"/>
  <c r="F99" i="35"/>
  <c r="V97" i="35"/>
  <c r="L97" i="35"/>
  <c r="E97" i="35"/>
  <c r="D97" i="35"/>
  <c r="V95" i="35"/>
  <c r="D95" i="35"/>
  <c r="V93" i="35"/>
  <c r="L93" i="35"/>
  <c r="E93" i="35"/>
  <c r="D93" i="35"/>
  <c r="AB92" i="35"/>
  <c r="V92" i="35"/>
  <c r="L92" i="35"/>
  <c r="E92" i="35"/>
  <c r="D92" i="35" s="1"/>
  <c r="V91" i="35"/>
  <c r="L91" i="35"/>
  <c r="E91" i="35"/>
  <c r="D91" i="35" s="1"/>
  <c r="V90" i="35"/>
  <c r="L90" i="35"/>
  <c r="E90" i="35"/>
  <c r="D90" i="35" s="1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 s="1"/>
  <c r="D88" i="35" s="1"/>
  <c r="V87" i="35"/>
  <c r="L87" i="35"/>
  <c r="E87" i="35"/>
  <c r="D87" i="35"/>
  <c r="AB85" i="35"/>
  <c r="AA85" i="35"/>
  <c r="Z85" i="35"/>
  <c r="Y85" i="35"/>
  <c r="X85" i="35"/>
  <c r="W85" i="35"/>
  <c r="V85" i="35" s="1"/>
  <c r="U85" i="35"/>
  <c r="S85" i="35"/>
  <c r="R85" i="35"/>
  <c r="R83" i="35" s="1"/>
  <c r="Q85" i="35"/>
  <c r="P85" i="35"/>
  <c r="P83" i="35" s="1"/>
  <c r="O85" i="35"/>
  <c r="N85" i="35"/>
  <c r="N83" i="35" s="1"/>
  <c r="M85" i="35"/>
  <c r="L85" i="35"/>
  <c r="K85" i="35"/>
  <c r="J85" i="35"/>
  <c r="J83" i="35" s="1"/>
  <c r="I85" i="35"/>
  <c r="H85" i="35"/>
  <c r="H83" i="35" s="1"/>
  <c r="G85" i="35"/>
  <c r="F85" i="35"/>
  <c r="E85" i="35" s="1"/>
  <c r="D85" i="35" s="1"/>
  <c r="AB83" i="35"/>
  <c r="AA83" i="35"/>
  <c r="Z83" i="35"/>
  <c r="Y83" i="35"/>
  <c r="X83" i="35"/>
  <c r="W83" i="35"/>
  <c r="V83" i="35" s="1"/>
  <c r="U83" i="35"/>
  <c r="T83" i="35"/>
  <c r="S83" i="35"/>
  <c r="Q83" i="35"/>
  <c r="O83" i="35"/>
  <c r="M83" i="35"/>
  <c r="L83" i="35" s="1"/>
  <c r="K83" i="35"/>
  <c r="I83" i="35"/>
  <c r="G83" i="35"/>
  <c r="V82" i="35"/>
  <c r="L82" i="35"/>
  <c r="E82" i="35"/>
  <c r="D82" i="35" s="1"/>
  <c r="V81" i="35"/>
  <c r="L81" i="35"/>
  <c r="E81" i="35"/>
  <c r="D81" i="35" s="1"/>
  <c r="V80" i="35"/>
  <c r="L80" i="35"/>
  <c r="E80" i="35"/>
  <c r="D80" i="35" s="1"/>
  <c r="V79" i="35"/>
  <c r="L79" i="35"/>
  <c r="E79" i="35"/>
  <c r="D79" i="35" s="1"/>
  <c r="V78" i="35"/>
  <c r="L78" i="35"/>
  <c r="E78" i="35"/>
  <c r="D78" i="35" s="1"/>
  <c r="V77" i="35"/>
  <c r="L77" i="35"/>
  <c r="E77" i="35"/>
  <c r="D77" i="35" s="1"/>
  <c r="AB75" i="35"/>
  <c r="AA75" i="35"/>
  <c r="Z75" i="35"/>
  <c r="Y75" i="35"/>
  <c r="X75" i="35"/>
  <c r="W75" i="35"/>
  <c r="V75" i="35"/>
  <c r="U75" i="35"/>
  <c r="T75" i="35"/>
  <c r="S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 s="1"/>
  <c r="D75" i="35" s="1"/>
  <c r="AB73" i="35"/>
  <c r="AA73" i="35"/>
  <c r="Z73" i="35"/>
  <c r="Y73" i="35"/>
  <c r="X73" i="35"/>
  <c r="W73" i="35"/>
  <c r="V73" i="35" s="1"/>
  <c r="U73" i="35"/>
  <c r="T73" i="35"/>
  <c r="S73" i="35"/>
  <c r="R73" i="35"/>
  <c r="Q73" i="35"/>
  <c r="P73" i="35"/>
  <c r="O73" i="35"/>
  <c r="N73" i="35"/>
  <c r="M73" i="35"/>
  <c r="L73" i="35" s="1"/>
  <c r="K73" i="35"/>
  <c r="J73" i="35"/>
  <c r="I73" i="35"/>
  <c r="H73" i="35"/>
  <c r="G73" i="35"/>
  <c r="F73" i="35"/>
  <c r="E73" i="35"/>
  <c r="D73" i="35" s="1"/>
  <c r="V72" i="35"/>
  <c r="L72" i="35"/>
  <c r="E72" i="35"/>
  <c r="D72" i="35" s="1"/>
  <c r="V71" i="35"/>
  <c r="R71" i="35"/>
  <c r="L71" i="35" s="1"/>
  <c r="E71" i="35"/>
  <c r="V70" i="35"/>
  <c r="L70" i="35"/>
  <c r="E70" i="35"/>
  <c r="D70" i="35" s="1"/>
  <c r="R69" i="35"/>
  <c r="L69" i="35" s="1"/>
  <c r="E69" i="35"/>
  <c r="D69" i="35" s="1"/>
  <c r="V68" i="35"/>
  <c r="L68" i="35"/>
  <c r="E68" i="35"/>
  <c r="D68" i="35" s="1"/>
  <c r="L67" i="35"/>
  <c r="E67" i="35"/>
  <c r="D67" i="35"/>
  <c r="V66" i="35"/>
  <c r="L66" i="35"/>
  <c r="E66" i="35"/>
  <c r="D66" i="35"/>
  <c r="V65" i="35"/>
  <c r="L65" i="35"/>
  <c r="E65" i="35"/>
  <c r="D65" i="35"/>
  <c r="V64" i="35"/>
  <c r="L64" i="35"/>
  <c r="E64" i="35"/>
  <c r="D64" i="35"/>
  <c r="V63" i="35"/>
  <c r="L63" i="35"/>
  <c r="E63" i="35"/>
  <c r="D63" i="35"/>
  <c r="V62" i="35"/>
  <c r="L62" i="35"/>
  <c r="E62" i="35"/>
  <c r="D62" i="35"/>
  <c r="V61" i="35"/>
  <c r="L61" i="35"/>
  <c r="E61" i="35"/>
  <c r="D61" i="35"/>
  <c r="E60" i="35"/>
  <c r="D60" i="35"/>
  <c r="V59" i="35"/>
  <c r="L59" i="35"/>
  <c r="E59" i="35"/>
  <c r="D59" i="35"/>
  <c r="AB57" i="35"/>
  <c r="AA57" i="35"/>
  <c r="AA55" i="35" s="1"/>
  <c r="AA53" i="35" s="1"/>
  <c r="AA150" i="35" s="1"/>
  <c r="Z57" i="35"/>
  <c r="Y57" i="35"/>
  <c r="Y55" i="35" s="1"/>
  <c r="Y53" i="35" s="1"/>
  <c r="X57" i="35"/>
  <c r="W57" i="35"/>
  <c r="V57" i="35" s="1"/>
  <c r="U57" i="35"/>
  <c r="U55" i="35" s="1"/>
  <c r="U53" i="35" s="1"/>
  <c r="T57" i="35"/>
  <c r="S57" i="35"/>
  <c r="S55" i="35" s="1"/>
  <c r="S53" i="35" s="1"/>
  <c r="S150" i="35" s="1"/>
  <c r="R57" i="35"/>
  <c r="Q57" i="35"/>
  <c r="Q55" i="35" s="1"/>
  <c r="Q53" i="35" s="1"/>
  <c r="Q150" i="35" s="1"/>
  <c r="P57" i="35"/>
  <c r="O57" i="35"/>
  <c r="O55" i="35" s="1"/>
  <c r="O53" i="35" s="1"/>
  <c r="O150" i="35" s="1"/>
  <c r="N57" i="35"/>
  <c r="M57" i="35"/>
  <c r="L57" i="35" s="1"/>
  <c r="K57" i="35"/>
  <c r="K55" i="35" s="1"/>
  <c r="K53" i="35" s="1"/>
  <c r="K150" i="35" s="1"/>
  <c r="J57" i="35"/>
  <c r="I57" i="35"/>
  <c r="I55" i="35" s="1"/>
  <c r="I53" i="35" s="1"/>
  <c r="I150" i="35" s="1"/>
  <c r="H57" i="35"/>
  <c r="G57" i="35"/>
  <c r="G55" i="35" s="1"/>
  <c r="F57" i="35"/>
  <c r="E57" i="35"/>
  <c r="D57" i="35" s="1"/>
  <c r="AB55" i="35"/>
  <c r="AB53" i="35" s="1"/>
  <c r="AB150" i="35" s="1"/>
  <c r="AB52" i="35" s="1"/>
  <c r="Z55" i="35"/>
  <c r="Z53" i="35" s="1"/>
  <c r="X55" i="35"/>
  <c r="X53" i="35" s="1"/>
  <c r="T55" i="35"/>
  <c r="T53" i="35" s="1"/>
  <c r="T150" i="35" s="1"/>
  <c r="R55" i="35"/>
  <c r="R53" i="35" s="1"/>
  <c r="R150" i="35" s="1"/>
  <c r="P55" i="35"/>
  <c r="P53" i="35" s="1"/>
  <c r="P150" i="35" s="1"/>
  <c r="N55" i="35"/>
  <c r="N53" i="35" s="1"/>
  <c r="N150" i="35" s="1"/>
  <c r="J55" i="35"/>
  <c r="J53" i="35" s="1"/>
  <c r="J150" i="35" s="1"/>
  <c r="H55" i="35"/>
  <c r="H53" i="35" s="1"/>
  <c r="H150" i="35" s="1"/>
  <c r="F55" i="35"/>
  <c r="E55" i="35" s="1"/>
  <c r="V51" i="35"/>
  <c r="D51" i="35"/>
  <c r="V49" i="35"/>
  <c r="D49" i="35"/>
  <c r="V48" i="35"/>
  <c r="D48" i="35"/>
  <c r="V47" i="35"/>
  <c r="D47" i="35"/>
  <c r="V46" i="35"/>
  <c r="D46" i="35"/>
  <c r="V45" i="35"/>
  <c r="D45" i="35"/>
  <c r="V43" i="35"/>
  <c r="D43" i="35"/>
  <c r="V41" i="35"/>
  <c r="D41" i="35"/>
  <c r="D40" i="35"/>
  <c r="D39" i="35"/>
  <c r="D38" i="35"/>
  <c r="V37" i="35"/>
  <c r="D37" i="35" s="1"/>
  <c r="V36" i="35"/>
  <c r="D36" i="35" s="1"/>
  <c r="AA34" i="35"/>
  <c r="V34" i="35" s="1"/>
  <c r="D34" i="35" s="1"/>
  <c r="L33" i="35"/>
  <c r="D33" i="35"/>
  <c r="T32" i="35"/>
  <c r="R32" i="35"/>
  <c r="O32" i="35"/>
  <c r="L32" i="35"/>
  <c r="D32" i="35" s="1"/>
  <c r="T30" i="35"/>
  <c r="S30" i="35"/>
  <c r="R30" i="35"/>
  <c r="Q30" i="35"/>
  <c r="P30" i="35"/>
  <c r="O30" i="35"/>
  <c r="N30" i="35"/>
  <c r="M30" i="35"/>
  <c r="L30" i="35"/>
  <c r="D30" i="35" s="1"/>
  <c r="V28" i="35"/>
  <c r="D28" i="35" s="1"/>
  <c r="V26" i="35"/>
  <c r="D26" i="35" s="1"/>
  <c r="V24" i="35"/>
  <c r="D24" i="35" s="1"/>
  <c r="V23" i="35"/>
  <c r="D23" i="35" s="1"/>
  <c r="V22" i="35"/>
  <c r="D22" i="35" s="1"/>
  <c r="V21" i="35"/>
  <c r="D21" i="35" s="1"/>
  <c r="V20" i="35"/>
  <c r="D20" i="35" s="1"/>
  <c r="K19" i="35"/>
  <c r="H19" i="35"/>
  <c r="E19" i="35"/>
  <c r="D19" i="35" s="1"/>
  <c r="AB17" i="35"/>
  <c r="AA17" i="35"/>
  <c r="Y17" i="35"/>
  <c r="X17" i="35"/>
  <c r="W17" i="35"/>
  <c r="V17" i="35" s="1"/>
  <c r="K17" i="35"/>
  <c r="J17" i="35"/>
  <c r="I17" i="35"/>
  <c r="H17" i="35"/>
  <c r="F17" i="35"/>
  <c r="E17" i="35" s="1"/>
  <c r="V15" i="35"/>
  <c r="D15" i="35"/>
  <c r="V14" i="35"/>
  <c r="D14" i="35"/>
  <c r="V12" i="35"/>
  <c r="D12" i="35"/>
  <c r="AD10" i="35"/>
  <c r="AB10" i="35"/>
  <c r="AA10" i="35"/>
  <c r="Z10" i="35"/>
  <c r="Y10" i="35"/>
  <c r="X10" i="35"/>
  <c r="W10" i="35"/>
  <c r="V10" i="35"/>
  <c r="T10" i="35"/>
  <c r="S10" i="35"/>
  <c r="R10" i="35"/>
  <c r="Q10" i="35"/>
  <c r="P10" i="35"/>
  <c r="O10" i="35"/>
  <c r="N10" i="35"/>
  <c r="M10" i="35"/>
  <c r="L10" i="35" s="1"/>
  <c r="K10" i="35"/>
  <c r="J10" i="35"/>
  <c r="I10" i="35"/>
  <c r="H10" i="35"/>
  <c r="G10" i="35"/>
  <c r="F10" i="35"/>
  <c r="E10" i="35"/>
  <c r="D10" i="35" s="1"/>
  <c r="V150" i="12"/>
  <c r="L150" i="12"/>
  <c r="F150" i="12"/>
  <c r="E150" i="12" s="1"/>
  <c r="D150" i="12" s="1"/>
  <c r="V149" i="12"/>
  <c r="L149" i="12"/>
  <c r="E149" i="12"/>
  <c r="V148" i="12"/>
  <c r="L148" i="12"/>
  <c r="E148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E124" i="12"/>
  <c r="V123" i="12"/>
  <c r="L123" i="12"/>
  <c r="E123" i="12"/>
  <c r="V122" i="12"/>
  <c r="L122" i="12"/>
  <c r="E122" i="12"/>
  <c r="V121" i="12"/>
  <c r="L121" i="12"/>
  <c r="E121" i="12"/>
  <c r="V120" i="12"/>
  <c r="L120" i="12"/>
  <c r="J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D112" i="12" s="1"/>
  <c r="V111" i="12"/>
  <c r="L111" i="12"/>
  <c r="E111" i="12"/>
  <c r="V110" i="12"/>
  <c r="L110" i="12"/>
  <c r="E110" i="12"/>
  <c r="V109" i="12"/>
  <c r="L109" i="12"/>
  <c r="E109" i="12"/>
  <c r="V108" i="12"/>
  <c r="L108" i="12"/>
  <c r="E108" i="12"/>
  <c r="D108" i="12" s="1"/>
  <c r="V107" i="12"/>
  <c r="L107" i="12"/>
  <c r="E107" i="12"/>
  <c r="V106" i="12"/>
  <c r="L106" i="12"/>
  <c r="E106" i="12"/>
  <c r="V105" i="12"/>
  <c r="L105" i="12"/>
  <c r="E105" i="12"/>
  <c r="V104" i="12"/>
  <c r="L104" i="12"/>
  <c r="E104" i="12"/>
  <c r="D104" i="12" s="1"/>
  <c r="AB102" i="12"/>
  <c r="AB100" i="12" s="1"/>
  <c r="AA102" i="12"/>
  <c r="AA100" i="12" s="1"/>
  <c r="Z102" i="12"/>
  <c r="Y102" i="12"/>
  <c r="Y100" i="12" s="1"/>
  <c r="X102" i="12"/>
  <c r="W102" i="12"/>
  <c r="W100" i="12" s="1"/>
  <c r="U102" i="12"/>
  <c r="U100" i="12" s="1"/>
  <c r="T102" i="12"/>
  <c r="T100" i="12" s="1"/>
  <c r="S102" i="12"/>
  <c r="S100" i="12" s="1"/>
  <c r="R102" i="12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H102" i="12"/>
  <c r="H100" i="12" s="1"/>
  <c r="G102" i="12"/>
  <c r="G100" i="12" s="1"/>
  <c r="F102" i="12"/>
  <c r="F100" i="12" s="1"/>
  <c r="D101" i="12"/>
  <c r="Z100" i="12"/>
  <c r="X100" i="12"/>
  <c r="R100" i="12"/>
  <c r="V98" i="12"/>
  <c r="L98" i="12"/>
  <c r="E98" i="12"/>
  <c r="D98" i="12" s="1"/>
  <c r="V96" i="12"/>
  <c r="D96" i="12" s="1"/>
  <c r="V94" i="12"/>
  <c r="L94" i="12"/>
  <c r="E94" i="12"/>
  <c r="AB93" i="12"/>
  <c r="AB89" i="12" s="1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H89" i="12"/>
  <c r="G89" i="12"/>
  <c r="F89" i="12"/>
  <c r="V88" i="12"/>
  <c r="L88" i="12"/>
  <c r="E88" i="12"/>
  <c r="AB86" i="12"/>
  <c r="AA86" i="12"/>
  <c r="Z86" i="12"/>
  <c r="Y86" i="12"/>
  <c r="Y84" i="12" s="1"/>
  <c r="X86" i="12"/>
  <c r="W86" i="12"/>
  <c r="U86" i="12"/>
  <c r="U84" i="12" s="1"/>
  <c r="S86" i="12"/>
  <c r="S84" i="12" s="1"/>
  <c r="R86" i="12"/>
  <c r="Q86" i="12"/>
  <c r="P86" i="12"/>
  <c r="O86" i="12"/>
  <c r="N86" i="12"/>
  <c r="M86" i="12"/>
  <c r="K86" i="12"/>
  <c r="K84" i="12" s="1"/>
  <c r="J86" i="12"/>
  <c r="I86" i="12"/>
  <c r="H86" i="12"/>
  <c r="G86" i="12"/>
  <c r="G84" i="12" s="1"/>
  <c r="F86" i="12"/>
  <c r="E86" i="12" s="1"/>
  <c r="AA84" i="12"/>
  <c r="Q84" i="12"/>
  <c r="I84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R72" i="12"/>
  <c r="E72" i="12"/>
  <c r="V71" i="12"/>
  <c r="L71" i="12"/>
  <c r="E71" i="12"/>
  <c r="R69" i="12"/>
  <c r="L69" i="12" s="1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AA57" i="12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7" i="12"/>
  <c r="H55" i="12" s="1"/>
  <c r="G57" i="12"/>
  <c r="G55" i="12" s="1"/>
  <c r="F57" i="12"/>
  <c r="F55" i="12" s="1"/>
  <c r="T55" i="12"/>
  <c r="V51" i="12"/>
  <c r="D51" i="12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AA34" i="12"/>
  <c r="V34" i="12" s="1"/>
  <c r="D34" i="12" s="1"/>
  <c r="L33" i="12"/>
  <c r="D33" i="12" s="1"/>
  <c r="T32" i="12"/>
  <c r="L32" i="12"/>
  <c r="D32" i="12" s="1"/>
  <c r="T30" i="12"/>
  <c r="T10" i="12" s="1"/>
  <c r="S30" i="12"/>
  <c r="R30" i="12"/>
  <c r="Q30" i="12"/>
  <c r="Q10" i="12" s="1"/>
  <c r="P30" i="12"/>
  <c r="P10" i="12" s="1"/>
  <c r="O30" i="12"/>
  <c r="N30" i="12"/>
  <c r="N10" i="12" s="1"/>
  <c r="M30" i="12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R10" i="12"/>
  <c r="O10" i="12"/>
  <c r="G10" i="12"/>
  <c r="A3" i="12"/>
  <c r="A4" i="3" s="1"/>
  <c r="V150" i="35" l="1"/>
  <c r="D17" i="35"/>
  <c r="D71" i="35"/>
  <c r="L72" i="12"/>
  <c r="V93" i="12"/>
  <c r="E10" i="36"/>
  <c r="AA150" i="36"/>
  <c r="V10" i="36"/>
  <c r="L86" i="12"/>
  <c r="D107" i="12"/>
  <c r="D111" i="12"/>
  <c r="M55" i="35"/>
  <c r="W55" i="35"/>
  <c r="V73" i="36"/>
  <c r="F83" i="35"/>
  <c r="G53" i="35"/>
  <c r="G150" i="35" s="1"/>
  <c r="V101" i="35"/>
  <c r="D101" i="35" s="1"/>
  <c r="D107" i="35"/>
  <c r="E119" i="35"/>
  <c r="D119" i="35" s="1"/>
  <c r="D123" i="35"/>
  <c r="L10" i="36"/>
  <c r="N150" i="36"/>
  <c r="P150" i="36"/>
  <c r="R150" i="36"/>
  <c r="T150" i="36"/>
  <c r="M55" i="36"/>
  <c r="W55" i="36"/>
  <c r="H57" i="36"/>
  <c r="T57" i="36"/>
  <c r="T55" i="36" s="1"/>
  <c r="T53" i="36" s="1"/>
  <c r="E59" i="36"/>
  <c r="D59" i="36" s="1"/>
  <c r="L59" i="36"/>
  <c r="H153" i="36"/>
  <c r="F73" i="36"/>
  <c r="E73" i="36" s="1"/>
  <c r="D73" i="36" s="1"/>
  <c r="W83" i="36"/>
  <c r="V83" i="36" s="1"/>
  <c r="D83" i="36" s="1"/>
  <c r="M99" i="36"/>
  <c r="L99" i="36" s="1"/>
  <c r="O101" i="36"/>
  <c r="O99" i="36" s="1"/>
  <c r="O53" i="36" s="1"/>
  <c r="O150" i="36" s="1"/>
  <c r="D115" i="36"/>
  <c r="E119" i="36"/>
  <c r="D119" i="36" s="1"/>
  <c r="J101" i="36"/>
  <c r="E99" i="35"/>
  <c r="AB150" i="36"/>
  <c r="AB52" i="36"/>
  <c r="V101" i="36"/>
  <c r="W99" i="36"/>
  <c r="V99" i="36" s="1"/>
  <c r="L14" i="3" s="1"/>
  <c r="L11" i="3" s="1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8" i="12"/>
  <c r="D94" i="12"/>
  <c r="D128" i="12"/>
  <c r="D63" i="12"/>
  <c r="D62" i="12"/>
  <c r="D86" i="12"/>
  <c r="D59" i="12"/>
  <c r="D67" i="12"/>
  <c r="D71" i="12"/>
  <c r="O84" i="12"/>
  <c r="W84" i="12"/>
  <c r="D93" i="12"/>
  <c r="D125" i="12"/>
  <c r="E17" i="12"/>
  <c r="D17" i="12" s="1"/>
  <c r="L57" i="12"/>
  <c r="H84" i="12"/>
  <c r="P84" i="12"/>
  <c r="X84" i="12"/>
  <c r="AB84" i="12"/>
  <c r="D92" i="12"/>
  <c r="D122" i="12"/>
  <c r="D144" i="12"/>
  <c r="D149" i="12"/>
  <c r="E74" i="12"/>
  <c r="E89" i="12"/>
  <c r="D89" i="12" s="1"/>
  <c r="J84" i="12"/>
  <c r="N84" i="12"/>
  <c r="R84" i="12"/>
  <c r="D146" i="12"/>
  <c r="D148" i="12"/>
  <c r="D145" i="12"/>
  <c r="D138" i="12"/>
  <c r="D133" i="12"/>
  <c r="D137" i="12"/>
  <c r="D132" i="12"/>
  <c r="D136" i="12"/>
  <c r="D140" i="12"/>
  <c r="M10" i="12"/>
  <c r="L10" i="12" s="1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G14" i="3" s="1"/>
  <c r="E102" i="12"/>
  <c r="D124" i="12"/>
  <c r="L76" i="12"/>
  <c r="D76" i="12" s="1"/>
  <c r="G53" i="12"/>
  <c r="G151" i="12" s="1"/>
  <c r="K53" i="12"/>
  <c r="K151" i="12" s="1"/>
  <c r="O53" i="12"/>
  <c r="O151" i="12" s="1"/>
  <c r="S53" i="12"/>
  <c r="S151" i="12" s="1"/>
  <c r="M74" i="12"/>
  <c r="L74" i="12" s="1"/>
  <c r="W74" i="12"/>
  <c r="V74" i="12" s="1"/>
  <c r="I53" i="12"/>
  <c r="I151" i="12" s="1"/>
  <c r="Q53" i="12"/>
  <c r="Q151" i="12" s="1"/>
  <c r="U53" i="12"/>
  <c r="Y53" i="12"/>
  <c r="H53" i="12"/>
  <c r="H151" i="12" s="1"/>
  <c r="J53" i="12"/>
  <c r="J151" i="12" s="1"/>
  <c r="N53" i="12"/>
  <c r="N151" i="12" s="1"/>
  <c r="P53" i="12"/>
  <c r="P151" i="12" s="1"/>
  <c r="R53" i="12"/>
  <c r="R151" i="12" s="1"/>
  <c r="T53" i="12"/>
  <c r="T151" i="12" s="1"/>
  <c r="X53" i="12"/>
  <c r="Z53" i="12"/>
  <c r="AB53" i="12"/>
  <c r="AB151" i="12" s="1"/>
  <c r="AB52" i="12" s="1"/>
  <c r="D116" i="12"/>
  <c r="AA55" i="12"/>
  <c r="V55" i="12" s="1"/>
  <c r="AA10" i="12"/>
  <c r="V10" i="12" s="1"/>
  <c r="D10" i="12" s="1"/>
  <c r="V84" i="12"/>
  <c r="M53" i="12"/>
  <c r="W53" i="12"/>
  <c r="F84" i="12"/>
  <c r="D99" i="35"/>
  <c r="AD99" i="35" s="1"/>
  <c r="H14" i="3"/>
  <c r="E57" i="36" l="1"/>
  <c r="H55" i="36"/>
  <c r="L55" i="36"/>
  <c r="M53" i="36"/>
  <c r="V55" i="35"/>
  <c r="W53" i="35"/>
  <c r="V53" i="35" s="1"/>
  <c r="V150" i="36"/>
  <c r="D10" i="36"/>
  <c r="E101" i="36"/>
  <c r="J99" i="36"/>
  <c r="L101" i="36"/>
  <c r="V55" i="36"/>
  <c r="W53" i="36"/>
  <c r="V53" i="36" s="1"/>
  <c r="F53" i="36"/>
  <c r="E83" i="35"/>
  <c r="D83" i="35" s="1"/>
  <c r="F53" i="35"/>
  <c r="L57" i="36"/>
  <c r="L55" i="35"/>
  <c r="D55" i="35" s="1"/>
  <c r="M53" i="35"/>
  <c r="D100" i="12"/>
  <c r="L84" i="12"/>
  <c r="D102" i="12"/>
  <c r="D55" i="12"/>
  <c r="AA53" i="12"/>
  <c r="AA151" i="12" s="1"/>
  <c r="V151" i="12" s="1"/>
  <c r="D57" i="12"/>
  <c r="D74" i="12"/>
  <c r="L53" i="12"/>
  <c r="M151" i="12"/>
  <c r="L151" i="12" s="1"/>
  <c r="E84" i="12"/>
  <c r="D84" i="12" s="1"/>
  <c r="F53" i="12"/>
  <c r="G11" i="3"/>
  <c r="D14" i="3"/>
  <c r="D11" i="3" s="1"/>
  <c r="E14" i="3"/>
  <c r="E11" i="3" s="1"/>
  <c r="H11" i="3"/>
  <c r="F150" i="35" l="1"/>
  <c r="E150" i="35" s="1"/>
  <c r="E53" i="35"/>
  <c r="F150" i="36"/>
  <c r="J53" i="36"/>
  <c r="J150" i="36" s="1"/>
  <c r="E99" i="36"/>
  <c r="D57" i="36"/>
  <c r="M150" i="35"/>
  <c r="L150" i="35" s="1"/>
  <c r="L53" i="35"/>
  <c r="D101" i="36"/>
  <c r="L53" i="36"/>
  <c r="M150" i="36"/>
  <c r="L150" i="36" s="1"/>
  <c r="H53" i="36"/>
  <c r="H150" i="36" s="1"/>
  <c r="E55" i="36"/>
  <c r="D55" i="36" s="1"/>
  <c r="V53" i="12"/>
  <c r="E53" i="12"/>
  <c r="F151" i="12"/>
  <c r="E151" i="12" s="1"/>
  <c r="D151" i="12" s="1"/>
  <c r="I14" i="3" l="1"/>
  <c r="D99" i="36"/>
  <c r="AD101" i="36" s="1"/>
  <c r="E150" i="36"/>
  <c r="D150" i="36" s="1"/>
  <c r="D53" i="35"/>
  <c r="AD11" i="35" s="1"/>
  <c r="AD12" i="35" s="1"/>
  <c r="E53" i="36"/>
  <c r="D53" i="36" s="1"/>
  <c r="AD11" i="36" s="1"/>
  <c r="AD12" i="36" s="1"/>
  <c r="AD60" i="36" s="1"/>
  <c r="AE60" i="36" s="1"/>
  <c r="D150" i="35"/>
  <c r="D53" i="12"/>
  <c r="F14" i="3" l="1"/>
  <c r="F11" i="3" s="1"/>
  <c r="I11" i="3"/>
</calcChain>
</file>

<file path=xl/sharedStrings.xml><?xml version="1.0" encoding="utf-8"?>
<sst xmlns="http://schemas.openxmlformats.org/spreadsheetml/2006/main" count="1723" uniqueCount="435">
  <si>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</si>
  <si>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</si>
  <si>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</si>
  <si>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</si>
  <si>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</si>
  <si>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</si>
  <si>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</si>
  <si>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</si>
  <si>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</si>
  <si>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</si>
  <si>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</si>
  <si>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</si>
  <si>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</si>
  <si>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</si>
  <si>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</si>
  <si>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</si>
  <si>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</si>
  <si>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</si>
  <si>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</si>
  <si>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</si>
  <si>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</si>
  <si>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</si>
  <si>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</si>
  <si>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</si>
  <si>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</si>
  <si>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</si>
  <si>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</si>
  <si>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</si>
  <si>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</si>
  <si>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</si>
  <si>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</si>
  <si>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</si>
  <si>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</si>
  <si>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</si>
  <si>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</si>
  <si>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</si>
  <si>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</si>
  <si>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</si>
  <si>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</si>
  <si>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</si>
  <si>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</si>
  <si>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</si>
  <si>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</si>
  <si>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</si>
  <si>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</si>
  <si>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</si>
  <si>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</si>
  <si>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</si>
  <si>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</si>
  <si>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</si>
  <si>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</si>
  <si>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</si>
  <si>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</si>
  <si>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</si>
  <si>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</si>
  <si>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</si>
  <si>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</si>
  <si>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</si>
  <si>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</si>
  <si>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</si>
  <si>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</si>
  <si>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</si>
  <si>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</si>
  <si>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</si>
  <si>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</si>
  <si>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</si>
  <si>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</si>
  <si>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</si>
  <si>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</si>
  <si>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</si>
  <si>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</si>
  <si>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</si>
  <si>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</si>
  <si>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</si>
  <si>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</si>
  <si>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</si>
  <si>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</si>
  <si>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</si>
  <si>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</si>
  <si>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</si>
  <si>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</si>
  <si>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</si>
  <si>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</si>
  <si>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</si>
  <si>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</si>
  <si>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</si>
  <si>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</si>
  <si>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</si>
  <si>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</si>
  <si>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</si>
  <si>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</si>
  <si>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</si>
  <si>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</si>
  <si>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</si>
  <si>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</si>
  <si>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</si>
  <si>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</si>
  <si>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</si>
  <si>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</si>
  <si>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</si>
  <si>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</si>
  <si>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</si>
  <si>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</si>
  <si>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</si>
  <si>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</si>
  <si>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</si>
  <si>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</si>
  <si>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</si>
  <si>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</si>
  <si>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</si>
  <si>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</si>
  <si>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</si>
  <si>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</si>
  <si>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</si>
  <si>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</si>
  <si>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</si>
  <si>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</si>
  <si>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</si>
  <si>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</si>
  <si>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</si>
  <si>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</si>
  <si>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</si>
  <si>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</si>
  <si>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</si>
  <si>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</si>
  <si>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</si>
  <si>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</si>
  <si>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</si>
  <si>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</si>
  <si>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</si>
  <si>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</si>
  <si>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</si>
  <si>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</si>
  <si>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</si>
  <si>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</si>
  <si>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</si>
  <si>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</si>
  <si>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</si>
  <si>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</si>
  <si>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</si>
  <si>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</si>
  <si>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</si>
  <si>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</si>
  <si>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</si>
  <si>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</si>
  <si>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</si>
  <si>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</si>
  <si>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</si>
  <si>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</si>
  <si>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</si>
  <si>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</si>
  <si>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</si>
  <si>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</si>
  <si>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</si>
  <si>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</si>
  <si>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</si>
  <si>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</si>
  <si>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</si>
  <si>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</si>
  <si>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</si>
  <si>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</si>
  <si>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</si>
  <si>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</si>
  <si>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</si>
  <si>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</si>
  <si>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</si>
  <si>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</si>
  <si>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</si>
  <si>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</si>
  <si>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</si>
  <si>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</si>
  <si>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</si>
  <si>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</si>
  <si>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</si>
  <si>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</si>
  <si>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</si>
  <si>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</si>
  <si>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</si>
  <si>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</si>
  <si>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</si>
  <si>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</si>
  <si>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</si>
  <si>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</si>
  <si>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</si>
  <si>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</si>
  <si>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</si>
  <si>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</si>
  <si>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</si>
  <si>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</si>
  <si>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</si>
  <si>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</si>
  <si>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</si>
  <si>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</si>
  <si>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</si>
  <si>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</si>
  <si>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</si>
  <si>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</si>
  <si>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</si>
  <si>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</si>
  <si>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</si>
  <si>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</si>
  <si>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</si>
  <si>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</si>
  <si>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</si>
  <si>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</si>
  <si>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</si>
  <si>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</si>
  <si>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</si>
  <si>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</si>
  <si>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</si>
  <si>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</si>
  <si>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</si>
  <si>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</si>
  <si>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</si>
  <si>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</si>
  <si>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</si>
  <si>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</si>
  <si>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</si>
  <si>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</si>
  <si>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</si>
  <si>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</si>
  <si>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</si>
  <si>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</si>
  <si>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</si>
  <si>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</si>
  <si>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</si>
  <si>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</si>
  <si>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</si>
  <si>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</si>
  <si>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</si>
  <si>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</si>
  <si>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</si>
  <si>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</si>
  <si>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</si>
  <si>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</si>
  <si>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</si>
  <si>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</si>
  <si>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</si>
  <si>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</si>
  <si>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</si>
  <si>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</si>
  <si>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</si>
  <si>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</si>
  <si>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</si>
  <si>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</si>
  <si>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</si>
  <si>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</si>
  <si>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</si>
  <si>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</si>
  <si>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</si>
  <si>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</si>
  <si>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</si>
  <si>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</si>
  <si>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</si>
  <si>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</si>
  <si>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</si>
  <si>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</si>
  <si>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</si>
  <si>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</si>
  <si>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</si>
  <si>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</si>
  <si>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</si>
  <si>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</si>
  <si>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</si>
  <si>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</si>
  <si>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</si>
  <si>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</si>
  <si>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</si>
  <si>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</si>
  <si>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</si>
  <si>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</si>
  <si>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</si>
  <si>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</si>
  <si>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</si>
  <si>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</si>
  <si>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</si>
  <si>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</si>
  <si>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</si>
  <si>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</si>
  <si>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</si>
  <si>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</si>
  <si>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</si>
  <si>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</si>
  <si>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</si>
  <si>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</si>
  <si>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</si>
  <si>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</si>
  <si>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</si>
  <si>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</si>
  <si>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</si>
  <si>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</si>
  <si>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</si>
  <si>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</si>
  <si>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</si>
  <si>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</si>
  <si>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</si>
  <si>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</si>
  <si>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</si>
  <si>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</si>
  <si>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</si>
  <si>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</si>
  <si>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</si>
  <si>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</si>
  <si>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</si>
  <si>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</si>
  <si>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</si>
  <si>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</si>
  <si>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</si>
  <si>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</si>
  <si>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</si>
  <si>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</si>
  <si>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</si>
  <si>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</si>
  <si>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</si>
  <si>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</si>
  <si>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</si>
  <si>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</si>
  <si>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</si>
  <si>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</si>
  <si>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</si>
  <si>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</si>
  <si>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</si>
  <si>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</si>
  <si>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</si>
  <si>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</si>
  <si>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</si>
  <si>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</si>
  <si>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</si>
  <si>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</si>
  <si>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</si>
  <si>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</si>
  <si>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</si>
  <si>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</si>
  <si>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</si>
  <si>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</si>
  <si>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</si>
  <si>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</si>
  <si>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</si>
  <si>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</si>
  <si>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</si>
  <si>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</si>
  <si>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</si>
  <si>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</si>
  <si>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</si>
  <si>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</si>
  <si>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</si>
  <si>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</si>
  <si>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</si>
  <si>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</si>
  <si>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</si>
  <si>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</si>
  <si>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</si>
  <si>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</si>
  <si>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</si>
  <si>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</si>
  <si>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</si>
  <si>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</si>
  <si>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</si>
  <si>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</si>
  <si>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</si>
  <si>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</si>
  <si>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</si>
  <si>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</si>
  <si>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</si>
  <si>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</si>
  <si>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</si>
  <si>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</si>
  <si>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</si>
  <si>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</si>
  <si>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</si>
  <si>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</si>
  <si>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</si>
  <si>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</si>
  <si>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</si>
  <si>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</si>
  <si>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</si>
  <si>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</si>
  <si>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678960, Российская Федерация, Республика Саха (Якутия), г. Нерюнгри пр-кт Дружбы народов 12/2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</si>
  <si>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</si>
  <si>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</si>
  <si>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</si>
  <si>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</si>
  <si>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</si>
  <si>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</si>
  <si>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</si>
  <si>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</si>
  <si>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</si>
  <si>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</si>
  <si>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</si>
  <si>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</si>
  <si>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</si>
  <si>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</si>
  <si>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</si>
  <si>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</si>
  <si>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</si>
  <si>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</si>
  <si>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</si>
  <si>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</si>
  <si>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</si>
  <si>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</si>
  <si>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</si>
  <si>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</si>
  <si>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</si>
  <si>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</si>
  <si>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</si>
  <si>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</si>
  <si>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</si>
  <si>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</si>
  <si>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</si>
  <si>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</si>
  <si>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</si>
  <si>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</si>
  <si>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</si>
  <si>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</si>
  <si>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</si>
  <si>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</si>
  <si>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</si>
  <si>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</si>
  <si>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</si>
  <si>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</si>
  <si>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</si>
  <si>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</si>
  <si>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</si>
  <si>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</si>
  <si>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</si>
  <si>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</si>
  <si>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</si>
  <si>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</si>
  <si>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</si>
  <si>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</si>
  <si>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</si>
  <si>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Виншу А.А.  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4 -21-47</t>
    </r>
    <r>
      <rPr>
        <sz val="12"/>
        <color indexed="8"/>
        <rFont val="Times New Roman"/>
        <family val="1"/>
        <charset val="204"/>
      </rPr>
      <t>_</t>
    </r>
  </si>
  <si>
    <t>06.08.2019.</t>
  </si>
  <si>
    <t>24.09.2019.</t>
  </si>
  <si>
    <r>
      <t xml:space="preserve">« 24»  </t>
    </r>
    <r>
      <rPr>
        <b/>
        <u/>
        <sz val="12"/>
        <color indexed="8"/>
        <rFont val="Times New Roman"/>
        <family val="1"/>
        <charset val="204"/>
      </rPr>
      <t>сентября</t>
    </r>
    <r>
      <rPr>
        <b/>
        <sz val="12"/>
        <color indexed="8"/>
        <rFont val="Times New Roman"/>
        <family val="1"/>
        <charset val="204"/>
      </rPr>
      <t xml:space="preserve">  2019 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</si>
</sst>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</xdr:row>
      <xdr:rowOff>57150</xdr:rowOff>
    </xdr:from>
    <xdr:to>
      <xdr:col>4</xdr:col>
      <xdr:colOff>93685</xdr:colOff>
      <xdr:row>39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876425"/>
          <a:ext cx="73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6</xdr:col>
      <xdr:colOff>331810</xdr:colOff>
      <xdr:row>50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31363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topLeftCell="A4" workbookViewId="0">
      <selection activeCell="A13" sqref="A13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1" t="s">
        <v>273</v>
      </c>
      <c r="B1" s="101"/>
      <c r="C1" s="101"/>
      <c r="D1" s="101"/>
    </row>
    <row r="2" spans="1:4" x14ac:dyDescent="0.25">
      <c r="A2" s="101" t="s">
        <v>364</v>
      </c>
      <c r="B2" s="101"/>
      <c r="C2" s="101"/>
      <c r="D2" s="101"/>
    </row>
    <row r="3" spans="1:4" x14ac:dyDescent="0.25">
      <c r="A3" s="101" t="s">
        <v>363</v>
      </c>
      <c r="B3" s="101"/>
      <c r="C3" s="101"/>
      <c r="D3" s="101"/>
    </row>
    <row r="4" spans="1:4" x14ac:dyDescent="0.25">
      <c r="A4" s="101" t="s">
        <v>362</v>
      </c>
      <c r="B4" s="101"/>
      <c r="C4" s="101"/>
      <c r="D4" s="101"/>
    </row>
    <row r="5" spans="1:4" ht="25.15" customHeight="1" x14ac:dyDescent="0.25"/>
    <row r="6" spans="1:4" ht="15.75" x14ac:dyDescent="0.25">
      <c r="A6" s="105" t="s">
        <v>272</v>
      </c>
      <c r="B6" s="105"/>
      <c r="C6" s="105"/>
      <c r="D6" s="105"/>
    </row>
    <row r="7" spans="1:4" ht="16.149999999999999" customHeight="1" x14ac:dyDescent="0.25">
      <c r="A7" s="100" t="s">
        <v>346</v>
      </c>
      <c r="B7" s="100"/>
      <c r="C7" s="100"/>
      <c r="D7" s="100"/>
    </row>
    <row r="8" spans="1:4" ht="14.1" customHeight="1" x14ac:dyDescent="0.25">
      <c r="A8" s="101" t="s">
        <v>271</v>
      </c>
      <c r="B8" s="101"/>
      <c r="C8" s="101"/>
      <c r="D8" s="101"/>
    </row>
    <row r="9" spans="1:4" ht="14.1" customHeight="1" x14ac:dyDescent="0.25">
      <c r="A9" s="101" t="s">
        <v>270</v>
      </c>
      <c r="B9" s="101"/>
      <c r="C9" s="101"/>
      <c r="D9" s="101"/>
    </row>
    <row r="10" spans="1:4" ht="18.600000000000001" customHeight="1" x14ac:dyDescent="0.25">
      <c r="A10" s="100" t="s">
        <v>361</v>
      </c>
      <c r="B10" s="100"/>
      <c r="C10" s="100"/>
      <c r="D10" s="100"/>
    </row>
    <row r="11" spans="1:4" ht="14.1" customHeight="1" x14ac:dyDescent="0.25">
      <c r="A11" s="101" t="s">
        <v>269</v>
      </c>
      <c r="B11" s="101"/>
      <c r="C11" s="101"/>
      <c r="D11" s="101"/>
    </row>
    <row r="12" spans="1:4" ht="19.149999999999999" customHeight="1" x14ac:dyDescent="0.25">
      <c r="A12" s="106" t="s">
        <v>424</v>
      </c>
      <c r="B12" s="106"/>
      <c r="C12" s="106"/>
      <c r="D12" s="106"/>
    </row>
    <row r="13" spans="1:4" ht="14.1" customHeight="1" x14ac:dyDescent="0.25"/>
    <row r="14" spans="1:4" ht="20.25" customHeight="1" x14ac:dyDescent="0.25">
      <c r="A14" s="105" t="s">
        <v>268</v>
      </c>
      <c r="B14" s="105"/>
      <c r="C14" s="105"/>
      <c r="D14" s="105"/>
    </row>
    <row r="15" spans="1:4" ht="20.25" customHeight="1" x14ac:dyDescent="0.3">
      <c r="A15" s="104" t="s">
        <v>390</v>
      </c>
      <c r="B15" s="104"/>
      <c r="C15" s="104"/>
      <c r="D15" s="104"/>
    </row>
    <row r="16" spans="1:4" ht="20.25" customHeight="1" x14ac:dyDescent="0.3">
      <c r="A16" s="104" t="s">
        <v>391</v>
      </c>
      <c r="B16" s="104"/>
      <c r="C16" s="104"/>
      <c r="D16" s="104"/>
    </row>
    <row r="17" spans="1:4" ht="20.25" customHeight="1" x14ac:dyDescent="0.25">
      <c r="A17" s="105" t="s">
        <v>347</v>
      </c>
      <c r="B17" s="105"/>
      <c r="C17" s="105"/>
      <c r="D17" s="105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434</v>
      </c>
      <c r="C20" s="61" t="s">
        <v>274</v>
      </c>
      <c r="D20" s="54" t="s">
        <v>433</v>
      </c>
    </row>
    <row r="21" spans="1:4" ht="29.45" customHeight="1" x14ac:dyDescent="0.25">
      <c r="A21" s="37"/>
      <c r="B21" s="107" t="s">
        <v>277</v>
      </c>
      <c r="C21" s="108"/>
      <c r="D21" s="54" t="s">
        <v>432</v>
      </c>
    </row>
    <row r="22" spans="1:4" ht="82.5" customHeight="1" x14ac:dyDescent="0.3">
      <c r="A22" s="49" t="s">
        <v>341</v>
      </c>
      <c r="B22" s="102" t="s">
        <v>376</v>
      </c>
      <c r="C22" s="103"/>
      <c r="D22" s="56"/>
    </row>
    <row r="23" spans="1:4" ht="26.25" customHeight="1" x14ac:dyDescent="0.25">
      <c r="A23" s="49" t="s">
        <v>342</v>
      </c>
      <c r="B23" s="53" t="s">
        <v>378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382</v>
      </c>
      <c r="C26" s="62"/>
      <c r="D26" s="56"/>
    </row>
    <row r="27" spans="1:4" ht="82.5" customHeight="1" x14ac:dyDescent="0.25">
      <c r="A27" s="52" t="s">
        <v>345</v>
      </c>
      <c r="B27" s="50" t="s">
        <v>377</v>
      </c>
      <c r="C27" s="62"/>
      <c r="D27" s="38"/>
    </row>
  </sheetData>
  <mergeCells count="17"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  <mergeCell ref="A10:D10"/>
    <mergeCell ref="A1:D1"/>
    <mergeCell ref="A2:D2"/>
    <mergeCell ref="A3:D3"/>
    <mergeCell ref="A4:D4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7" zoomScale="130" zoomScaleNormal="130" workbookViewId="0">
      <selection activeCell="A115" sqref="A61:XFD115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0" t="s">
        <v>278</v>
      </c>
      <c r="B1" s="110"/>
    </row>
    <row r="2" spans="1:2" s="39" customFormat="1" ht="25.5" customHeight="1" x14ac:dyDescent="0.25">
      <c r="A2" s="109" t="s">
        <v>280</v>
      </c>
      <c r="B2" s="109"/>
    </row>
    <row r="3" spans="1:2" s="39" customFormat="1" ht="26.25" customHeight="1" x14ac:dyDescent="0.25">
      <c r="A3" s="111" t="s">
        <v>383</v>
      </c>
      <c r="B3" s="111"/>
    </row>
    <row r="4" spans="1:2" s="39" customFormat="1" ht="33" customHeight="1" x14ac:dyDescent="0.25">
      <c r="A4" s="109" t="s">
        <v>279</v>
      </c>
      <c r="B4" s="109"/>
    </row>
    <row r="5" spans="1:2" s="39" customFormat="1" x14ac:dyDescent="0.25">
      <c r="A5" s="111" t="s">
        <v>384</v>
      </c>
      <c r="B5" s="111"/>
    </row>
    <row r="6" spans="1:2" s="39" customFormat="1" ht="42.6" customHeight="1" x14ac:dyDescent="0.25">
      <c r="A6" s="109" t="s">
        <v>281</v>
      </c>
      <c r="B6" s="109"/>
    </row>
    <row r="7" spans="1:2" s="39" customFormat="1" x14ac:dyDescent="0.25">
      <c r="A7" s="40" t="s">
        <v>385</v>
      </c>
      <c r="B7" s="40"/>
    </row>
    <row r="8" spans="1:2" x14ac:dyDescent="0.25">
      <c r="A8" s="113"/>
      <c r="B8" s="113"/>
    </row>
    <row r="9" spans="1:2" ht="15.75" x14ac:dyDescent="0.25">
      <c r="A9" s="114" t="s">
        <v>92</v>
      </c>
      <c r="B9" s="114"/>
    </row>
    <row r="10" spans="1:2" ht="15.75" x14ac:dyDescent="0.25">
      <c r="A10" s="114" t="s">
        <v>90</v>
      </c>
      <c r="B10" s="114"/>
    </row>
    <row r="11" spans="1:2" ht="15.75" x14ac:dyDescent="0.25">
      <c r="A11" s="115" t="s">
        <v>409</v>
      </c>
      <c r="B11" s="115"/>
    </row>
    <row r="12" spans="1:2" ht="15.75" x14ac:dyDescent="0.25">
      <c r="A12" s="115" t="s">
        <v>91</v>
      </c>
      <c r="B12" s="115"/>
    </row>
    <row r="13" spans="1:2" ht="15.75" x14ac:dyDescent="0.25">
      <c r="A13" s="112"/>
      <c r="B13" s="112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410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410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411</v>
      </c>
    </row>
    <row r="26" spans="1:2" s="2" customFormat="1" ht="29.25" customHeight="1" x14ac:dyDescent="0.25">
      <c r="A26" s="8" t="s">
        <v>17</v>
      </c>
      <c r="B26" s="7" t="s">
        <v>412</v>
      </c>
    </row>
    <row r="27" spans="1:2" s="2" customFormat="1" ht="15.75" customHeight="1" x14ac:dyDescent="0.25">
      <c r="A27" s="8" t="s">
        <v>18</v>
      </c>
      <c r="B27" s="7" t="s">
        <v>413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413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414</v>
      </c>
    </row>
    <row r="33" spans="1:2" s="2" customFormat="1" ht="29.25" customHeight="1" x14ac:dyDescent="0.25">
      <c r="A33" s="8" t="s">
        <v>22</v>
      </c>
      <c r="B33" s="7" t="s">
        <v>415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416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417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418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419</v>
      </c>
    </row>
    <row r="53" spans="1:2" s="2" customFormat="1" ht="29.25" customHeight="1" x14ac:dyDescent="0.25">
      <c r="A53" s="8" t="s">
        <v>36</v>
      </c>
      <c r="B53" s="7" t="s">
        <v>420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421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422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13:B13"/>
    <mergeCell ref="A8:B8"/>
    <mergeCell ref="A9:B9"/>
    <mergeCell ref="A10:B10"/>
    <mergeCell ref="A12:B12"/>
    <mergeCell ref="A11:B11"/>
    <mergeCell ref="A6:B6"/>
    <mergeCell ref="A1:B1"/>
    <mergeCell ref="A2:B2"/>
    <mergeCell ref="A3:B3"/>
    <mergeCell ref="A4:B4"/>
    <mergeCell ref="A5:B5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  <pageSetUpPr fitToPage="1"/>
  </sheetPr>
  <dimension ref="A1:AD152"/>
  <sheetViews>
    <sheetView tabSelected="1" zoomScale="85" zoomScaleNormal="85" workbookViewId="0">
      <pane xSplit="5" ySplit="10" topLeftCell="F121" activePane="bottomRight" state="frozen"/>
      <selection pane="topRight" activeCell="F1" sqref="F1"/>
      <selection pane="bottomLeft" activeCell="A11" sqref="A11"/>
      <selection pane="bottomRight" activeCell="H130" sqref="H130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9.28515625" style="70" customWidth="1"/>
    <col min="23" max="26" width="11.42578125" style="70" hidden="1" customWidth="1"/>
    <col min="27" max="27" width="9.28515625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/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6" t="str">
        <f>титул!B20</f>
        <v xml:space="preserve">« 24»  сентября  2019  г. 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9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3.25" customHeight="1" x14ac:dyDescent="0.25">
      <c r="A8" s="117"/>
      <c r="B8" s="117"/>
      <c r="C8" s="117"/>
      <c r="D8" s="120"/>
      <c r="E8" s="98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41727500</v>
      </c>
      <c r="E10" s="68">
        <f>SUM(F10:K10)</f>
        <v>32492700</v>
      </c>
      <c r="F10" s="68">
        <f t="shared" ref="F10:K10" si="0">F17</f>
        <v>0</v>
      </c>
      <c r="G10" s="68">
        <f t="shared" si="0"/>
        <v>0</v>
      </c>
      <c r="H10" s="68">
        <f t="shared" si="0"/>
        <v>31905600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9229800</v>
      </c>
      <c r="M10" s="68">
        <f t="shared" ref="M10:R10" si="1">M30</f>
        <v>490900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5000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5000</v>
      </c>
      <c r="AB10" s="68">
        <f>AB17+AB34</f>
        <v>0</v>
      </c>
      <c r="AD10" s="86"/>
    </row>
    <row r="11" spans="1:30" ht="20.45" hidden="1" customHeight="1" x14ac:dyDescent="0.25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25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32492700</v>
      </c>
      <c r="E17" s="68">
        <f>SUM(F17:K17)</f>
        <v>32492700</v>
      </c>
      <c r="F17" s="69">
        <f>F19+F20+F21+F22+F23+F24</f>
        <v>0</v>
      </c>
      <c r="G17" s="69"/>
      <c r="H17" s="68">
        <f>H19+H20+H21+H22+H23+H24</f>
        <v>31905600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25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32492700</v>
      </c>
      <c r="E19" s="68">
        <f>SUM(F19:K19)</f>
        <v>32492700</v>
      </c>
      <c r="F19" s="69"/>
      <c r="G19" s="69"/>
      <c r="H19" s="69">
        <f>31700500+205100</f>
        <v>31905600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25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9229800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9229800</v>
      </c>
      <c r="M30" s="69">
        <f t="shared" ref="M30:R30" si="2">M32+M33+M150</f>
        <v>490900</v>
      </c>
      <c r="N30" s="69">
        <f t="shared" si="2"/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25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9229800</v>
      </c>
      <c r="E32" s="68"/>
      <c r="F32" s="69"/>
      <c r="G32" s="69"/>
      <c r="H32" s="69"/>
      <c r="I32" s="69"/>
      <c r="J32" s="69"/>
      <c r="K32" s="69"/>
      <c r="L32" s="68">
        <f>SUM(M32:T32)</f>
        <v>9229800</v>
      </c>
      <c r="M32" s="69">
        <v>490900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25">
      <c r="A33" s="99" t="s">
        <v>386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5000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5000</v>
      </c>
      <c r="W34" s="69"/>
      <c r="X34" s="69"/>
      <c r="Y34" s="69"/>
      <c r="Z34" s="69"/>
      <c r="AA34" s="69">
        <f>AA36</f>
        <v>5000</v>
      </c>
      <c r="AB34" s="69"/>
    </row>
    <row r="35" spans="1:28" ht="20.45" hidden="1" customHeight="1" x14ac:dyDescent="0.25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5000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5000</v>
      </c>
      <c r="W36" s="69"/>
      <c r="X36" s="69"/>
      <c r="Y36" s="69"/>
      <c r="Z36" s="69"/>
      <c r="AA36" s="69">
        <v>5000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25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AB10+AB150-AB151-AB53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45136956.649999999</v>
      </c>
      <c r="E53" s="68">
        <f>SUM(F53:K53)</f>
        <v>35902156.649999999</v>
      </c>
      <c r="F53" s="68">
        <f t="shared" ref="F53:K53" si="4">F55+F74+F84+F96+F98+F100</f>
        <v>3409456.65</v>
      </c>
      <c r="G53" s="68">
        <f t="shared" si="4"/>
        <v>0</v>
      </c>
      <c r="H53" s="68">
        <f t="shared" si="4"/>
        <v>31905600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9229800</v>
      </c>
      <c r="M53" s="68">
        <f t="shared" ref="M53:U53" si="5">M55+M74+M84+M96+M98+M100</f>
        <v>490900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5000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5000</v>
      </c>
      <c r="AB53" s="68">
        <f t="shared" si="6"/>
        <v>0</v>
      </c>
    </row>
    <row r="54" spans="1:29" ht="20.45" hidden="1" customHeight="1" x14ac:dyDescent="0.25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40965895.850000001</v>
      </c>
      <c r="E55" s="68">
        <f>SUM(F55:K55)</f>
        <v>33681795.850000001</v>
      </c>
      <c r="F55" s="68">
        <f t="shared" ref="F55:K55" si="7">F57</f>
        <v>2860095.85</v>
      </c>
      <c r="G55" s="68">
        <f t="shared" si="7"/>
        <v>0</v>
      </c>
      <c r="H55" s="68">
        <f t="shared" si="7"/>
        <v>30821700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7279100</v>
      </c>
      <c r="M55" s="68">
        <f t="shared" ref="M55:U55" si="8">M57</f>
        <v>390900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5000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5000</v>
      </c>
      <c r="AB55" s="68">
        <f t="shared" si="9"/>
        <v>0</v>
      </c>
    </row>
    <row r="56" spans="1:29" ht="20.45" hidden="1" customHeight="1" x14ac:dyDescent="0.25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40965895.850000001</v>
      </c>
      <c r="E57" s="68">
        <f>SUM(F57:K57)</f>
        <v>33681795.850000001</v>
      </c>
      <c r="F57" s="68">
        <f t="shared" ref="F57:K57" si="10">SUM(F59:F73)</f>
        <v>2860095.85</v>
      </c>
      <c r="G57" s="68">
        <f t="shared" si="10"/>
        <v>0</v>
      </c>
      <c r="H57" s="68">
        <f t="shared" si="10"/>
        <v>30821700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7279100</v>
      </c>
      <c r="M57" s="68">
        <f t="shared" ref="M57:U57" si="11">SUM(M59:M73)</f>
        <v>390900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5000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5000</v>
      </c>
      <c r="AB57" s="68">
        <f t="shared" si="12"/>
        <v>0</v>
      </c>
    </row>
    <row r="58" spans="1:29" ht="20.45" hidden="1" customHeight="1" x14ac:dyDescent="0.25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30202500</v>
      </c>
      <c r="E59" s="68">
        <f>SUM(F59:K59)</f>
        <v>25808300</v>
      </c>
      <c r="F59" s="69">
        <v>2194100</v>
      </c>
      <c r="G59" s="69"/>
      <c r="H59" s="69">
        <f>23472000+157600-15400</f>
        <v>23614200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392</v>
      </c>
      <c r="B60" s="99"/>
      <c r="C60" s="99" t="s">
        <v>393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394</v>
      </c>
      <c r="D61" s="68">
        <f t="shared" si="13"/>
        <v>390900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390900</v>
      </c>
      <c r="M61" s="69">
        <v>390900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396</v>
      </c>
      <c r="B67" s="99"/>
      <c r="C67" s="99" t="s">
        <v>395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423</v>
      </c>
      <c r="B69" s="99"/>
      <c r="C69" s="99" t="s">
        <v>397</v>
      </c>
      <c r="D69" s="68">
        <f>E69+L69+U69+V69</f>
        <v>140900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>
        <f t="shared" si="14"/>
        <v>0</v>
      </c>
      <c r="W69" s="69"/>
      <c r="X69" s="69"/>
      <c r="Y69" s="69"/>
      <c r="Z69" s="69"/>
      <c r="AA69" s="69"/>
      <c r="AB69" s="69"/>
    </row>
    <row r="70" spans="1:28" ht="20.45" customHeight="1" x14ac:dyDescent="0.25">
      <c r="A70" s="99" t="s">
        <v>428</v>
      </c>
      <c r="B70" s="99"/>
      <c r="C70" s="99" t="s">
        <v>427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401</v>
      </c>
      <c r="D72" s="68">
        <f t="shared" si="13"/>
        <v>977600</v>
      </c>
      <c r="E72" s="68">
        <f t="shared" si="15"/>
        <v>0</v>
      </c>
      <c r="F72" s="69"/>
      <c r="G72" s="69"/>
      <c r="H72" s="69"/>
      <c r="I72" s="69"/>
      <c r="J72" s="69"/>
      <c r="K72" s="69"/>
      <c r="L72" s="68">
        <f>SUM(M72:T72)</f>
        <v>973600</v>
      </c>
      <c r="M72" s="69"/>
      <c r="N72" s="69"/>
      <c r="O72" s="69"/>
      <c r="P72" s="69"/>
      <c r="Q72" s="69"/>
      <c r="R72" s="69">
        <f>996000-22400</f>
        <v>973600</v>
      </c>
      <c r="S72" s="69"/>
      <c r="T72" s="69"/>
      <c r="U72" s="69"/>
      <c r="V72" s="68">
        <f t="shared" si="14"/>
        <v>4000</v>
      </c>
      <c r="W72" s="69"/>
      <c r="X72" s="69"/>
      <c r="Y72" s="69"/>
      <c r="Z72" s="69"/>
      <c r="AA72" s="69">
        <v>4000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9120965.8499999996</v>
      </c>
      <c r="E73" s="68">
        <f t="shared" si="15"/>
        <v>7793965.8499999996</v>
      </c>
      <c r="F73" s="69">
        <v>662565.85</v>
      </c>
      <c r="G73" s="69"/>
      <c r="H73" s="69">
        <f>7088500+47500-4600</f>
        <v>7131400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100000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100000</v>
      </c>
      <c r="M74" s="68">
        <f t="shared" si="16"/>
        <v>100000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25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100000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100000</v>
      </c>
      <c r="M76" s="68">
        <f t="shared" ref="M76:U76" si="18">SUM(M78:M83)</f>
        <v>100000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25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404</v>
      </c>
      <c r="D80" s="68">
        <f t="shared" si="20"/>
        <v>100000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100000</v>
      </c>
      <c r="M80" s="69">
        <v>100000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25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25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426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425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25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25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25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4069160.8</v>
      </c>
      <c r="E100" s="68">
        <f>SUM(F100:K100)</f>
        <v>2219560.7999999998</v>
      </c>
      <c r="F100" s="68">
        <f t="shared" ref="F100:K100" si="33">F102</f>
        <v>548560.79999999993</v>
      </c>
      <c r="G100" s="68">
        <f t="shared" si="33"/>
        <v>0</v>
      </c>
      <c r="H100" s="68">
        <f t="shared" si="33"/>
        <v>1083900</v>
      </c>
      <c r="I100" s="68">
        <f t="shared" si="33"/>
        <v>0</v>
      </c>
      <c r="J100" s="68">
        <f t="shared" si="33"/>
        <v>68200</v>
      </c>
      <c r="K100" s="68">
        <f t="shared" si="33"/>
        <v>518900</v>
      </c>
      <c r="L100" s="68">
        <f>SUM(M100:T100)</f>
        <v>1849600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945000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25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4069160.8</v>
      </c>
      <c r="E102" s="68">
        <f>SUM(F102:K102)</f>
        <v>2219560.7999999998</v>
      </c>
      <c r="F102" s="68">
        <f t="shared" ref="F102:K102" si="36">SUM(F104:F140)</f>
        <v>548560.79999999993</v>
      </c>
      <c r="G102" s="68">
        <f t="shared" si="36"/>
        <v>0</v>
      </c>
      <c r="H102" s="68">
        <f t="shared" si="36"/>
        <v>1083900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1849600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945000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25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17000</v>
      </c>
      <c r="E108" s="68">
        <f t="shared" si="40"/>
        <v>17000</v>
      </c>
      <c r="F108" s="69"/>
      <c r="G108" s="69"/>
      <c r="H108" s="69">
        <v>17000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945000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945000</v>
      </c>
      <c r="M110" s="69"/>
      <c r="N110" s="69"/>
      <c r="O110" s="69"/>
      <c r="P110" s="69"/>
      <c r="Q110" s="69"/>
      <c r="R110" s="69">
        <v>945000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630200</v>
      </c>
      <c r="E111" s="68">
        <f t="shared" si="40"/>
        <v>630200</v>
      </c>
      <c r="F111" s="69"/>
      <c r="G111" s="69"/>
      <c r="H111" s="69">
        <v>630200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110000</v>
      </c>
      <c r="E112" s="68">
        <f t="shared" si="40"/>
        <v>110000</v>
      </c>
      <c r="F112" s="69"/>
      <c r="G112" s="69"/>
      <c r="H112" s="69">
        <v>110000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11200</v>
      </c>
      <c r="E113" s="68">
        <f t="shared" si="40"/>
        <v>11200</v>
      </c>
      <c r="F113" s="69"/>
      <c r="G113" s="69"/>
      <c r="H113" s="69">
        <v>11200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15500</v>
      </c>
      <c r="E114" s="68">
        <f t="shared" si="40"/>
        <v>15500</v>
      </c>
      <c r="F114" s="69"/>
      <c r="G114" s="69"/>
      <c r="H114" s="69">
        <v>15500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96600</v>
      </c>
      <c r="E118" s="68">
        <f t="shared" si="40"/>
        <v>96600</v>
      </c>
      <c r="F118" s="69"/>
      <c r="G118" s="69"/>
      <c r="H118" s="69">
        <v>96600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119209.28</v>
      </c>
      <c r="E120" s="68">
        <f t="shared" si="40"/>
        <v>119209.28</v>
      </c>
      <c r="F120" s="69">
        <f>8724.96+2584.32</f>
        <v>11309.279999999999</v>
      </c>
      <c r="G120" s="69"/>
      <c r="H120" s="69">
        <v>3000</v>
      </c>
      <c r="I120" s="69"/>
      <c r="J120" s="69">
        <f>33120+27180</f>
        <v>60300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403</v>
      </c>
      <c r="B121" s="99"/>
      <c r="C121" s="99" t="s">
        <v>402</v>
      </c>
      <c r="D121" s="68">
        <f>E121+L121+U121+V121</f>
        <v>93960</v>
      </c>
      <c r="E121" s="68">
        <f>SUM(F121:K121)</f>
        <v>93960</v>
      </c>
      <c r="F121" s="69">
        <v>21460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4299.04</v>
      </c>
      <c r="E122" s="68">
        <f t="shared" si="40"/>
        <v>4299.04</v>
      </c>
      <c r="F122" s="69">
        <v>4299.04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0.4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700487.48</v>
      </c>
      <c r="E124" s="68">
        <f t="shared" si="40"/>
        <v>700487.48</v>
      </c>
      <c r="F124" s="69">
        <f>285585.8-9524.96-22429.04-27444.32</f>
        <v>226187.47999999995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0.45" hidden="1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14.45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12000</v>
      </c>
      <c r="E127" s="68">
        <f t="shared" si="40"/>
        <v>12000</v>
      </c>
      <c r="F127" s="69">
        <v>12000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0.45" hidden="1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3400</v>
      </c>
      <c r="E129" s="68">
        <f t="shared" si="40"/>
        <v>3400</v>
      </c>
      <c r="F129" s="69">
        <v>3400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14.45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37098.07</v>
      </c>
      <c r="E130" s="68">
        <f t="shared" si="40"/>
        <v>2700</v>
      </c>
      <c r="F130" s="69">
        <v>2700</v>
      </c>
      <c r="G130" s="69"/>
      <c r="H130" s="69"/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20.45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20.45" hidden="1" customHeight="1" x14ac:dyDescent="0.25">
      <c r="A132" s="99" t="s">
        <v>203</v>
      </c>
      <c r="B132" s="99">
        <v>261.27999999999997</v>
      </c>
      <c r="C132" s="99" t="s">
        <v>389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20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20.45" hidden="1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20.45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20.45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20.45" hidden="1" customHeight="1" x14ac:dyDescent="0.25">
      <c r="A137" s="99" t="s">
        <v>210</v>
      </c>
      <c r="B137" s="99">
        <v>261.33</v>
      </c>
      <c r="C137" s="99" t="s">
        <v>310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20.45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20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20.45" hidden="1" customHeight="1" x14ac:dyDescent="0.25">
      <c r="A140" s="99" t="s">
        <v>215</v>
      </c>
      <c r="B140" s="99">
        <v>261.36</v>
      </c>
      <c r="C140" s="99" t="s">
        <v>311</v>
      </c>
      <c r="D140" s="68">
        <f t="shared" si="39"/>
        <v>0</v>
      </c>
      <c r="E140" s="68">
        <f t="shared" si="40"/>
        <v>0</v>
      </c>
      <c r="F140" s="69"/>
      <c r="G140" s="69"/>
      <c r="H140" s="69"/>
      <c r="I140" s="69"/>
      <c r="J140" s="69"/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20.45" hidden="1" customHeight="1" x14ac:dyDescent="0.25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20.45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20.45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20.45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0.45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20.45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20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20.45" hidden="1" customHeight="1" x14ac:dyDescent="0.25">
      <c r="A148" s="99" t="s">
        <v>220</v>
      </c>
      <c r="B148" s="99">
        <v>410</v>
      </c>
      <c r="C148" s="99">
        <v>610</v>
      </c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ht="20.45" hidden="1" customHeight="1" x14ac:dyDescent="0.25">
      <c r="A149" s="99" t="s">
        <v>221</v>
      </c>
      <c r="B149" s="99">
        <v>420</v>
      </c>
      <c r="C149" s="99"/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20.45" customHeight="1" x14ac:dyDescent="0.25">
      <c r="A150" s="99" t="s">
        <v>222</v>
      </c>
      <c r="B150" s="99">
        <v>500</v>
      </c>
      <c r="C150" s="99" t="s">
        <v>121</v>
      </c>
      <c r="D150" s="68">
        <f>E150+L150+U150+V150</f>
        <v>3415469.65</v>
      </c>
      <c r="E150" s="68">
        <f>SUM(F150:K150)</f>
        <v>3409456.65</v>
      </c>
      <c r="F150" s="69">
        <f>3392879.05+16577.6</f>
        <v>3409456.65</v>
      </c>
      <c r="G150" s="69"/>
      <c r="H150" s="69"/>
      <c r="I150" s="69"/>
      <c r="J150" s="69"/>
      <c r="K150" s="69"/>
      <c r="L150" s="68">
        <f>SUM(M150:T150)</f>
        <v>6013</v>
      </c>
      <c r="M150" s="69">
        <v>6013</v>
      </c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20.45" hidden="1" customHeight="1" x14ac:dyDescent="0.25">
      <c r="A151" s="99" t="s">
        <v>223</v>
      </c>
      <c r="B151" s="99">
        <v>600</v>
      </c>
      <c r="C151" s="99" t="s">
        <v>121</v>
      </c>
      <c r="D151" s="68">
        <f>E151+L151+U151+V151</f>
        <v>0</v>
      </c>
      <c r="E151" s="68">
        <f>SUM(F151:K151)</f>
        <v>0</v>
      </c>
      <c r="F151" s="69">
        <f t="shared" ref="F151:K151" si="44">F150+F10-F53+F33</f>
        <v>0</v>
      </c>
      <c r="G151" s="69">
        <f t="shared" si="44"/>
        <v>0</v>
      </c>
      <c r="H151" s="69">
        <f t="shared" si="44"/>
        <v>0</v>
      </c>
      <c r="I151" s="69">
        <f t="shared" si="44"/>
        <v>0</v>
      </c>
      <c r="J151" s="69">
        <f t="shared" si="44"/>
        <v>0</v>
      </c>
      <c r="K151" s="69">
        <f t="shared" si="44"/>
        <v>0</v>
      </c>
      <c r="L151" s="68">
        <f>SUM(M151:S151)</f>
        <v>0</v>
      </c>
      <c r="M151" s="69">
        <f t="shared" ref="M151:R151" si="45">M150+M10-M53+M33</f>
        <v>0</v>
      </c>
      <c r="N151" s="69">
        <f t="shared" si="45"/>
        <v>0</v>
      </c>
      <c r="O151" s="69">
        <f t="shared" si="45"/>
        <v>0</v>
      </c>
      <c r="P151" s="69">
        <f t="shared" si="45"/>
        <v>0</v>
      </c>
      <c r="Q151" s="69">
        <f t="shared" si="45"/>
        <v>0</v>
      </c>
      <c r="R151" s="69">
        <f t="shared" si="45"/>
        <v>0</v>
      </c>
      <c r="S151" s="69">
        <f>S150+S10-S53</f>
        <v>0</v>
      </c>
      <c r="T151" s="69">
        <f>T150+T10-T53</f>
        <v>0</v>
      </c>
      <c r="U151" s="69">
        <v>0</v>
      </c>
      <c r="V151" s="68">
        <f>SUM(W151:AB151)</f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f>AA150+AA10-AA53</f>
        <v>0</v>
      </c>
      <c r="AB151" s="69">
        <f>AB150+AB10-AB53</f>
        <v>0</v>
      </c>
    </row>
    <row r="152" spans="1:28" hidden="1" x14ac:dyDescent="0.25"/>
  </sheetData>
  <autoFilter ref="A9:AB151">
    <filterColumn colId="3">
      <filters>
        <filter val="1 100,00"/>
        <filter val="1 900,00"/>
        <filter val="100 000,00"/>
        <filter val="11 200,00"/>
        <filter val="110 000,00"/>
        <filter val="116 624,96"/>
        <filter val="12 000,00"/>
        <filter val="140 900,00"/>
        <filter val="15 500,00"/>
        <filter val="17 000,00"/>
        <filter val="3 415 469,65"/>
        <filter val="3 430,00"/>
        <filter val="30 202 500,00"/>
        <filter val="32 492 700,00"/>
        <filter val="355 005,00"/>
        <filter val="37 098,07"/>
        <filter val="390 900,00"/>
        <filter val="4 069 160,80"/>
        <filter val="4 299,04"/>
        <filter val="40 965 895,85"/>
        <filter val="41 600,00"/>
        <filter val="41 727 500,00"/>
        <filter val="45 136 956,65"/>
        <filter val="48 000,00"/>
        <filter val="5 000,00"/>
        <filter val="630 200,00"/>
        <filter val="72 500,00"/>
        <filter val="727 931,80"/>
        <filter val="800,00"/>
        <filter val="870 201,93"/>
        <filter val="88 000,00"/>
        <filter val="9 120 965,85"/>
        <filter val="9 229 800,00"/>
        <filter val="945 000,00"/>
        <filter val="96 600,00"/>
        <filter val="977 600,00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" right="0" top="0" bottom="0" header="0" footer="0"/>
  <pageSetup paperSize="9" scale="50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Normal="100" workbookViewId="0">
      <pane xSplit="4" ySplit="5" topLeftCell="E66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392</v>
      </c>
      <c r="B60" s="67"/>
      <c r="C60" s="67" t="s">
        <v>393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404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2" zoomScaleNormal="100" workbookViewId="0">
      <selection activeCell="K71" sqref="K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405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392</v>
      </c>
      <c r="B60" s="67"/>
      <c r="C60" s="67" t="s">
        <v>393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404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topLeftCell="A10"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5" t="s">
        <v>244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8" ht="15.75" x14ac:dyDescent="0.25">
      <c r="A3" s="105" t="s">
        <v>245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8" ht="15.75" x14ac:dyDescent="0.25">
      <c r="A4" s="128" t="str">
        <f>'р.3 2019'!A3:K3</f>
        <v xml:space="preserve">« 24»  сентября  2019  г. 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8" ht="30" customHeight="1" x14ac:dyDescent="0.25">
      <c r="A6" s="126" t="s">
        <v>6</v>
      </c>
      <c r="B6" s="127" t="s">
        <v>225</v>
      </c>
      <c r="C6" s="126" t="s">
        <v>238</v>
      </c>
      <c r="D6" s="126" t="s">
        <v>239</v>
      </c>
      <c r="E6" s="126"/>
      <c r="F6" s="126"/>
      <c r="G6" s="126"/>
      <c r="H6" s="126"/>
      <c r="I6" s="126"/>
      <c r="J6" s="126"/>
      <c r="K6" s="126"/>
      <c r="L6" s="126"/>
    </row>
    <row r="7" spans="1:18" x14ac:dyDescent="0.25">
      <c r="A7" s="126"/>
      <c r="B7" s="127"/>
      <c r="C7" s="126"/>
      <c r="D7" s="126" t="s">
        <v>240</v>
      </c>
      <c r="E7" s="126"/>
      <c r="F7" s="126"/>
      <c r="G7" s="126" t="s">
        <v>10</v>
      </c>
      <c r="H7" s="126"/>
      <c r="I7" s="126"/>
      <c r="J7" s="126"/>
      <c r="K7" s="126"/>
      <c r="L7" s="126"/>
    </row>
    <row r="8" spans="1:18" ht="78" customHeight="1" x14ac:dyDescent="0.25">
      <c r="A8" s="126"/>
      <c r="B8" s="127"/>
      <c r="C8" s="126"/>
      <c r="D8" s="126"/>
      <c r="E8" s="126"/>
      <c r="F8" s="126"/>
      <c r="G8" s="126" t="s">
        <v>241</v>
      </c>
      <c r="H8" s="126"/>
      <c r="I8" s="126"/>
      <c r="J8" s="126" t="s">
        <v>242</v>
      </c>
      <c r="K8" s="126"/>
      <c r="L8" s="126"/>
    </row>
    <row r="9" spans="1:18" ht="48" x14ac:dyDescent="0.25">
      <c r="A9" s="126"/>
      <c r="B9" s="127"/>
      <c r="C9" s="126"/>
      <c r="D9" s="35" t="s">
        <v>408</v>
      </c>
      <c r="E9" s="35" t="s">
        <v>406</v>
      </c>
      <c r="F9" s="35" t="s">
        <v>407</v>
      </c>
      <c r="G9" s="94" t="s">
        <v>408</v>
      </c>
      <c r="H9" s="94" t="s">
        <v>406</v>
      </c>
      <c r="I9" s="94" t="s">
        <v>407</v>
      </c>
      <c r="J9" s="94" t="s">
        <v>408</v>
      </c>
      <c r="K9" s="94" t="s">
        <v>406</v>
      </c>
      <c r="L9" s="94" t="s">
        <v>407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4069160.8</v>
      </c>
      <c r="E11" s="89">
        <f>E12+E14</f>
        <v>2260200</v>
      </c>
      <c r="F11" s="89">
        <f>F12+F14</f>
        <v>2260200</v>
      </c>
      <c r="G11" s="89">
        <f t="shared" ref="G11:L11" si="0">G12+G14</f>
        <v>4069160.8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4069160.8</v>
      </c>
      <c r="E14" s="89">
        <f>H14+K14</f>
        <v>2260200</v>
      </c>
      <c r="F14" s="89">
        <f>I14+L14</f>
        <v>2260200</v>
      </c>
      <c r="G14" s="91">
        <f>'р.3 2019'!E100+'р.3 2019'!L100</f>
        <v>4069160.8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5" t="s">
        <v>372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topLeftCell="A4"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5" t="s">
        <v>246</v>
      </c>
      <c r="C2" s="115"/>
      <c r="D2" s="115"/>
    </row>
    <row r="3" spans="2:4" ht="15.75" x14ac:dyDescent="0.25">
      <c r="B3" s="115" t="s">
        <v>247</v>
      </c>
      <c r="C3" s="115"/>
      <c r="D3" s="115"/>
    </row>
    <row r="4" spans="2:4" ht="15.75" x14ac:dyDescent="0.25">
      <c r="B4" s="115" t="s">
        <v>3</v>
      </c>
      <c r="C4" s="115"/>
      <c r="D4" s="115"/>
    </row>
    <row r="5" spans="2:4" ht="15.75" x14ac:dyDescent="0.25">
      <c r="B5" s="115" t="s">
        <v>248</v>
      </c>
      <c r="C5" s="115"/>
      <c r="D5" s="115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0" t="s">
        <v>256</v>
      </c>
      <c r="C23" s="130"/>
      <c r="D23" s="130"/>
    </row>
    <row r="24" spans="2:4" ht="15.75" x14ac:dyDescent="0.25">
      <c r="B24" s="130" t="s">
        <v>257</v>
      </c>
      <c r="C24" s="130"/>
      <c r="D24" s="130"/>
    </row>
    <row r="25" spans="2:4" ht="15.75" x14ac:dyDescent="0.25">
      <c r="B25" s="130" t="s">
        <v>381</v>
      </c>
      <c r="C25" s="130"/>
      <c r="D25" s="130"/>
    </row>
    <row r="26" spans="2:4" ht="15.75" x14ac:dyDescent="0.25">
      <c r="B26" s="130" t="s">
        <v>258</v>
      </c>
      <c r="C26" s="130"/>
      <c r="D26" s="130"/>
    </row>
    <row r="27" spans="2:4" ht="15.75" hidden="1" x14ac:dyDescent="0.25">
      <c r="B27" s="130" t="s">
        <v>259</v>
      </c>
      <c r="C27" s="130"/>
      <c r="D27" s="130"/>
    </row>
    <row r="28" spans="2:4" ht="15.75" hidden="1" x14ac:dyDescent="0.25">
      <c r="B28" s="130" t="s">
        <v>260</v>
      </c>
      <c r="C28" s="130"/>
      <c r="D28" s="130"/>
    </row>
    <row r="29" spans="2:4" ht="15.75" hidden="1" x14ac:dyDescent="0.25">
      <c r="B29" s="130" t="s">
        <v>261</v>
      </c>
      <c r="C29" s="130"/>
      <c r="D29" s="130"/>
    </row>
    <row r="30" spans="2:4" ht="15.75" hidden="1" x14ac:dyDescent="0.25">
      <c r="B30" s="130" t="s">
        <v>258</v>
      </c>
      <c r="C30" s="130"/>
      <c r="D30" s="130"/>
    </row>
    <row r="31" spans="2:4" ht="22.5" customHeight="1" x14ac:dyDescent="0.25">
      <c r="B31" s="130" t="s">
        <v>429</v>
      </c>
      <c r="C31" s="130"/>
      <c r="D31" s="130"/>
    </row>
    <row r="32" spans="2:4" ht="15.75" x14ac:dyDescent="0.25">
      <c r="B32" s="130" t="s">
        <v>430</v>
      </c>
      <c r="C32" s="130"/>
      <c r="D32" s="130"/>
    </row>
    <row r="33" spans="2:4" ht="15.75" x14ac:dyDescent="0.25">
      <c r="B33" s="130" t="s">
        <v>258</v>
      </c>
      <c r="C33" s="130"/>
      <c r="D33" s="130"/>
    </row>
    <row r="34" spans="2:4" ht="15.75" x14ac:dyDescent="0.25">
      <c r="B34" s="16"/>
      <c r="C34" s="17"/>
      <c r="D34" s="17"/>
    </row>
    <row r="35" spans="2:4" ht="15.75" x14ac:dyDescent="0.25">
      <c r="B35" s="130" t="s">
        <v>431</v>
      </c>
      <c r="C35" s="130"/>
      <c r="D35" s="130"/>
    </row>
    <row r="36" spans="2:4" ht="15.75" x14ac:dyDescent="0.25">
      <c r="B36" s="130" t="s">
        <v>265</v>
      </c>
      <c r="C36" s="130"/>
      <c r="D36" s="130"/>
    </row>
    <row r="37" spans="2:4" ht="15.75" x14ac:dyDescent="0.25">
      <c r="B37" s="130" t="s">
        <v>264</v>
      </c>
      <c r="C37" s="130"/>
      <c r="D37" s="130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1" t="s">
        <v>263</v>
      </c>
      <c r="C41" s="131"/>
      <c r="D41" s="131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2:11" s="20" customFormat="1" x14ac:dyDescent="0.25"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2:11" s="20" customFormat="1" x14ac:dyDescent="0.25">
      <c r="B70" s="132"/>
      <c r="C70" s="132"/>
      <c r="D70" s="132"/>
      <c r="E70" s="132"/>
      <c r="F70" s="23"/>
      <c r="G70" s="23"/>
      <c r="H70" s="23"/>
      <c r="I70" s="132"/>
      <c r="J70" s="132"/>
      <c r="K70" s="132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3"/>
      <c r="C75" s="133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29"/>
      <c r="C108" s="25"/>
      <c r="D108" s="129"/>
      <c r="E108" s="129"/>
    </row>
    <row r="109" spans="2:7" s="20" customFormat="1" x14ac:dyDescent="0.25">
      <c r="B109" s="129"/>
      <c r="C109" s="25"/>
      <c r="D109" s="129"/>
      <c r="E109" s="129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29"/>
      <c r="C113" s="28"/>
      <c r="D113" s="129"/>
      <c r="E113" s="129"/>
    </row>
    <row r="114" spans="2:5" s="20" customFormat="1" x14ac:dyDescent="0.25">
      <c r="B114" s="129"/>
      <c r="C114" s="24"/>
      <c r="D114" s="129"/>
      <c r="E114" s="129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  <mergeCell ref="B108:B109"/>
    <mergeCell ref="D108:D109"/>
    <mergeCell ref="E108:E109"/>
    <mergeCell ref="B68:B70"/>
    <mergeCell ref="C68:C70"/>
    <mergeCell ref="D68:D70"/>
    <mergeCell ref="E68:H68"/>
    <mergeCell ref="B75:C75"/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5" t="s">
        <v>380</v>
      </c>
      <c r="B4" s="105"/>
      <c r="C4" s="105"/>
      <c r="D4" s="105"/>
      <c r="E4" s="105"/>
      <c r="F4" s="105"/>
      <c r="G4" s="105"/>
      <c r="H4" s="105"/>
      <c r="I4" s="105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4" t="s">
        <v>224</v>
      </c>
      <c r="B6" s="134" t="s">
        <v>225</v>
      </c>
      <c r="C6" s="134" t="s">
        <v>226</v>
      </c>
      <c r="D6" s="135" t="s">
        <v>373</v>
      </c>
      <c r="E6" s="135"/>
      <c r="F6" s="135"/>
      <c r="G6" s="135"/>
      <c r="H6" s="135"/>
      <c r="I6" s="135"/>
      <c r="J6" s="135"/>
    </row>
    <row r="7" spans="1:11" ht="96.6" customHeight="1" x14ac:dyDescent="0.25">
      <c r="A7" s="134"/>
      <c r="B7" s="134"/>
      <c r="C7" s="134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2019-09-25T02:31:12Z</cp:lastPrinted>
  <dcterms:created xsi:type="dcterms:W3CDTF">2016-12-19T01:59:27Z</dcterms:created>
  <dcterms:modified xsi:type="dcterms:W3CDTF">2019-09-27T00:20:36Z</dcterms:modified>
</cp:coreProperties>
</file>