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105" windowWidth="19440" windowHeight="11550" tabRatio="921" activeTab="2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2019'!$A$9:$AB$151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2019'!$A$1:$AB$152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/>
</workbook>
</file>

<file path=xl/calcChain.xml><?xml version="1.0" encoding="utf-8"?>
<calcChain xmlns="http://schemas.openxmlformats.org/spreadsheetml/2006/main">
  <c r="H73" i="12" l="1"/>
  <c r="H59" i="12"/>
  <c r="H19" i="12"/>
  <c r="O130" i="12" l="1"/>
  <c r="O116" i="12"/>
  <c r="O32" i="12"/>
  <c r="H121" i="12" l="1"/>
  <c r="V69" i="12" l="1"/>
  <c r="V70" i="12"/>
  <c r="L70" i="12"/>
  <c r="E70" i="12"/>
  <c r="F124" i="12"/>
  <c r="D70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I55" i="10"/>
  <c r="H55" i="10"/>
  <c r="G55" i="10"/>
  <c r="F55" i="10"/>
  <c r="E55" i="10"/>
  <c r="D55" i="10"/>
  <c r="J53" i="10"/>
  <c r="I53" i="10"/>
  <c r="H53" i="10"/>
  <c r="G53" i="10"/>
  <c r="F53" i="10"/>
  <c r="E53" i="10"/>
  <c r="D53" i="10" s="1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/>
  <c r="D41" i="10"/>
  <c r="J39" i="10"/>
  <c r="I39" i="10"/>
  <c r="H39" i="10"/>
  <c r="G39" i="10"/>
  <c r="F39" i="10"/>
  <c r="E39" i="10"/>
  <c r="D39" i="10"/>
  <c r="J37" i="10"/>
  <c r="I37" i="10"/>
  <c r="H37" i="10"/>
  <c r="G37" i="10"/>
  <c r="F37" i="10"/>
  <c r="E37" i="10"/>
  <c r="D37" i="10"/>
  <c r="D36" i="10"/>
  <c r="D35" i="10"/>
  <c r="D34" i="10"/>
  <c r="D33" i="10"/>
  <c r="D32" i="10"/>
  <c r="D31" i="10"/>
  <c r="J29" i="10"/>
  <c r="I29" i="10"/>
  <c r="H29" i="10"/>
  <c r="G29" i="10"/>
  <c r="F29" i="10"/>
  <c r="E29" i="10"/>
  <c r="D29" i="10" s="1"/>
  <c r="J27" i="10"/>
  <c r="I27" i="10"/>
  <c r="H27" i="10"/>
  <c r="G27" i="10"/>
  <c r="F27" i="10"/>
  <c r="E27" i="10"/>
  <c r="D27" i="10" s="1"/>
  <c r="D26" i="10"/>
  <c r="D25" i="10"/>
  <c r="D24" i="10"/>
  <c r="D23" i="10"/>
  <c r="D22" i="10"/>
  <c r="D21" i="10"/>
  <c r="D20" i="10"/>
  <c r="D19" i="10"/>
  <c r="D18" i="10"/>
  <c r="D17" i="10"/>
  <c r="D16" i="10"/>
  <c r="J14" i="10"/>
  <c r="I14" i="10"/>
  <c r="H14" i="10"/>
  <c r="G14" i="10"/>
  <c r="F14" i="10"/>
  <c r="E14" i="10"/>
  <c r="D14" i="10" s="1"/>
  <c r="J12" i="10"/>
  <c r="I12" i="10"/>
  <c r="H12" i="10"/>
  <c r="G12" i="10"/>
  <c r="F12" i="10"/>
  <c r="E12" i="10"/>
  <c r="D12" i="10"/>
  <c r="J10" i="10"/>
  <c r="I10" i="10"/>
  <c r="H10" i="10"/>
  <c r="G10" i="10"/>
  <c r="F10" i="10"/>
  <c r="E10" i="10"/>
  <c r="D10" i="10"/>
  <c r="J9" i="10"/>
  <c r="I9" i="10"/>
  <c r="H9" i="10"/>
  <c r="G9" i="10"/>
  <c r="F9" i="10"/>
  <c r="E9" i="10"/>
  <c r="D9" i="10"/>
  <c r="F12" i="3"/>
  <c r="E12" i="3"/>
  <c r="D12" i="3"/>
  <c r="V149" i="36"/>
  <c r="L149" i="36"/>
  <c r="E149" i="36"/>
  <c r="D149" i="36" s="1"/>
  <c r="V148" i="36"/>
  <c r="L148" i="36"/>
  <c r="E148" i="36"/>
  <c r="D148" i="36" s="1"/>
  <c r="V147" i="36"/>
  <c r="L147" i="36"/>
  <c r="E147" i="36"/>
  <c r="D147" i="36" s="1"/>
  <c r="V145" i="36"/>
  <c r="L145" i="36"/>
  <c r="E145" i="36"/>
  <c r="D145" i="36" s="1"/>
  <c r="V144" i="36"/>
  <c r="L144" i="36"/>
  <c r="E144" i="36"/>
  <c r="D144" i="36" s="1"/>
  <c r="V143" i="36"/>
  <c r="L143" i="36"/>
  <c r="E143" i="36"/>
  <c r="D143" i="36" s="1"/>
  <c r="V141" i="36"/>
  <c r="L141" i="36"/>
  <c r="E141" i="36"/>
  <c r="D141" i="36" s="1"/>
  <c r="V139" i="36"/>
  <c r="L139" i="36"/>
  <c r="E139" i="36"/>
  <c r="D139" i="36" s="1"/>
  <c r="V138" i="36"/>
  <c r="L138" i="36"/>
  <c r="E138" i="36"/>
  <c r="D138" i="36" s="1"/>
  <c r="V137" i="36"/>
  <c r="L137" i="36"/>
  <c r="E137" i="36"/>
  <c r="D137" i="36" s="1"/>
  <c r="V136" i="36"/>
  <c r="L136" i="36"/>
  <c r="E136" i="36"/>
  <c r="D136" i="36" s="1"/>
  <c r="V135" i="36"/>
  <c r="L135" i="36"/>
  <c r="E135" i="36"/>
  <c r="D135" i="36" s="1"/>
  <c r="V134" i="36"/>
  <c r="L134" i="36"/>
  <c r="E134" i="36"/>
  <c r="D134" i="36" s="1"/>
  <c r="V133" i="36"/>
  <c r="L133" i="36"/>
  <c r="E133" i="36"/>
  <c r="D133" i="36" s="1"/>
  <c r="V132" i="36"/>
  <c r="L132" i="36"/>
  <c r="E132" i="36"/>
  <c r="D132" i="36" s="1"/>
  <c r="V131" i="36"/>
  <c r="L131" i="36"/>
  <c r="E131" i="36"/>
  <c r="D131" i="36" s="1"/>
  <c r="V130" i="36"/>
  <c r="L130" i="36"/>
  <c r="E130" i="36"/>
  <c r="D130" i="36" s="1"/>
  <c r="V129" i="36"/>
  <c r="L129" i="36"/>
  <c r="E129" i="36"/>
  <c r="D129" i="36" s="1"/>
  <c r="V128" i="36"/>
  <c r="L128" i="36"/>
  <c r="E128" i="36"/>
  <c r="D128" i="36" s="1"/>
  <c r="V127" i="36"/>
  <c r="L127" i="36"/>
  <c r="E127" i="36"/>
  <c r="D127" i="36" s="1"/>
  <c r="V126" i="36"/>
  <c r="L126" i="36"/>
  <c r="E126" i="36"/>
  <c r="D126" i="36" s="1"/>
  <c r="V125" i="36"/>
  <c r="L125" i="36"/>
  <c r="E125" i="36"/>
  <c r="D125" i="36" s="1"/>
  <c r="V124" i="36"/>
  <c r="L124" i="36"/>
  <c r="E124" i="36"/>
  <c r="D124" i="36" s="1"/>
  <c r="V123" i="36"/>
  <c r="L123" i="36"/>
  <c r="K123" i="36"/>
  <c r="H123" i="36"/>
  <c r="E123" i="36"/>
  <c r="D123" i="36" s="1"/>
  <c r="V122" i="36"/>
  <c r="L122" i="36"/>
  <c r="E122" i="36"/>
  <c r="D122" i="36" s="1"/>
  <c r="V121" i="36"/>
  <c r="L121" i="36"/>
  <c r="E121" i="36"/>
  <c r="D121" i="36" s="1"/>
  <c r="V120" i="36"/>
  <c r="L120" i="36"/>
  <c r="E120" i="36"/>
  <c r="D120" i="36" s="1"/>
  <c r="V119" i="36"/>
  <c r="L119" i="36"/>
  <c r="J119" i="36"/>
  <c r="V118" i="36"/>
  <c r="L118" i="36"/>
  <c r="E118" i="36"/>
  <c r="D118" i="36"/>
  <c r="V117" i="36"/>
  <c r="L117" i="36"/>
  <c r="E117" i="36"/>
  <c r="D117" i="36"/>
  <c r="V116" i="36"/>
  <c r="L116" i="36"/>
  <c r="E116" i="36"/>
  <c r="D116" i="36"/>
  <c r="V115" i="36"/>
  <c r="O115" i="36"/>
  <c r="L115" i="36" s="1"/>
  <c r="E115" i="36"/>
  <c r="D115" i="36" s="1"/>
  <c r="V114" i="36"/>
  <c r="L114" i="36"/>
  <c r="E114" i="36"/>
  <c r="D114" i="36" s="1"/>
  <c r="V113" i="36"/>
  <c r="L113" i="36"/>
  <c r="E113" i="36"/>
  <c r="D113" i="36" s="1"/>
  <c r="V112" i="36"/>
  <c r="L112" i="36"/>
  <c r="E112" i="36"/>
  <c r="D112" i="36" s="1"/>
  <c r="V111" i="36"/>
  <c r="L111" i="36"/>
  <c r="E111" i="36"/>
  <c r="D111" i="36" s="1"/>
  <c r="V110" i="36"/>
  <c r="L110" i="36"/>
  <c r="E110" i="36"/>
  <c r="D110" i="36" s="1"/>
  <c r="V109" i="36"/>
  <c r="L109" i="36"/>
  <c r="E109" i="36"/>
  <c r="D109" i="36" s="1"/>
  <c r="V108" i="36"/>
  <c r="L108" i="36"/>
  <c r="E108" i="36"/>
  <c r="D108" i="36" s="1"/>
  <c r="V107" i="36"/>
  <c r="L107" i="36"/>
  <c r="E107" i="36"/>
  <c r="D107" i="36" s="1"/>
  <c r="V106" i="36"/>
  <c r="L106" i="36"/>
  <c r="E106" i="36"/>
  <c r="D106" i="36" s="1"/>
  <c r="V105" i="36"/>
  <c r="L105" i="36"/>
  <c r="E105" i="36"/>
  <c r="D105" i="36" s="1"/>
  <c r="V104" i="36"/>
  <c r="L104" i="36"/>
  <c r="E104" i="36"/>
  <c r="D104" i="36" s="1"/>
  <c r="V103" i="36"/>
  <c r="L103" i="36"/>
  <c r="E103" i="36"/>
  <c r="D103" i="36" s="1"/>
  <c r="AB101" i="36"/>
  <c r="AA101" i="36"/>
  <c r="Z101" i="36"/>
  <c r="Y101" i="36"/>
  <c r="X101" i="36"/>
  <c r="W101" i="36"/>
  <c r="V101" i="36" s="1"/>
  <c r="U101" i="36"/>
  <c r="T101" i="36"/>
  <c r="S101" i="36"/>
  <c r="R101" i="36"/>
  <c r="Q101" i="36"/>
  <c r="P101" i="36"/>
  <c r="O101" i="36"/>
  <c r="N101" i="36"/>
  <c r="M101" i="36"/>
  <c r="L101" i="36" s="1"/>
  <c r="K101" i="36"/>
  <c r="J101" i="36"/>
  <c r="I101" i="36"/>
  <c r="I99" i="36" s="1"/>
  <c r="H101" i="36"/>
  <c r="G101" i="36"/>
  <c r="G99" i="36" s="1"/>
  <c r="F101" i="36"/>
  <c r="E101" i="36"/>
  <c r="D101" i="36" s="1"/>
  <c r="D100" i="36"/>
  <c r="AD99" i="36"/>
  <c r="AB99" i="36"/>
  <c r="AA99" i="36"/>
  <c r="Z99" i="36"/>
  <c r="Y99" i="36"/>
  <c r="X99" i="36"/>
  <c r="W99" i="36"/>
  <c r="V99" i="36"/>
  <c r="L14" i="3" s="1"/>
  <c r="L11" i="3" s="1"/>
  <c r="U99" i="36"/>
  <c r="T99" i="36"/>
  <c r="S99" i="36"/>
  <c r="R99" i="36"/>
  <c r="Q99" i="36"/>
  <c r="P99" i="36"/>
  <c r="O99" i="36"/>
  <c r="N99" i="36"/>
  <c r="M99" i="36"/>
  <c r="L99" i="36"/>
  <c r="K99" i="36"/>
  <c r="J99" i="36"/>
  <c r="H99" i="36"/>
  <c r="F99" i="36"/>
  <c r="V97" i="36"/>
  <c r="L97" i="36"/>
  <c r="E97" i="36"/>
  <c r="D97" i="36"/>
  <c r="V95" i="36"/>
  <c r="D95" i="36"/>
  <c r="V93" i="36"/>
  <c r="L93" i="36"/>
  <c r="E93" i="36"/>
  <c r="D93" i="36"/>
  <c r="AB92" i="36"/>
  <c r="V92" i="36"/>
  <c r="L92" i="36"/>
  <c r="E92" i="36"/>
  <c r="D92" i="36" s="1"/>
  <c r="V91" i="36"/>
  <c r="L91" i="36"/>
  <c r="E91" i="36"/>
  <c r="D91" i="36" s="1"/>
  <c r="V90" i="36"/>
  <c r="L90" i="36"/>
  <c r="E90" i="36"/>
  <c r="D90" i="36" s="1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 s="1"/>
  <c r="D88" i="36" s="1"/>
  <c r="V87" i="36"/>
  <c r="L87" i="36"/>
  <c r="E87" i="36"/>
  <c r="D87" i="36"/>
  <c r="AB85" i="36"/>
  <c r="AA85" i="36"/>
  <c r="Z85" i="36"/>
  <c r="Y85" i="36"/>
  <c r="X85" i="36"/>
  <c r="W85" i="36"/>
  <c r="V85" i="36" s="1"/>
  <c r="U85" i="36"/>
  <c r="S85" i="36"/>
  <c r="R85" i="36"/>
  <c r="R83" i="36" s="1"/>
  <c r="Q85" i="36"/>
  <c r="P85" i="36"/>
  <c r="P83" i="36" s="1"/>
  <c r="O85" i="36"/>
  <c r="N85" i="36"/>
  <c r="N83" i="36" s="1"/>
  <c r="M85" i="36"/>
  <c r="L85" i="36"/>
  <c r="K85" i="36"/>
  <c r="J85" i="36"/>
  <c r="J83" i="36" s="1"/>
  <c r="I85" i="36"/>
  <c r="H85" i="36"/>
  <c r="H83" i="36" s="1"/>
  <c r="G85" i="36"/>
  <c r="F85" i="36"/>
  <c r="E85" i="36" s="1"/>
  <c r="AB83" i="36"/>
  <c r="AA83" i="36"/>
  <c r="Z83" i="36"/>
  <c r="Y83" i="36"/>
  <c r="X83" i="36"/>
  <c r="W83" i="36"/>
  <c r="V83" i="36" s="1"/>
  <c r="U83" i="36"/>
  <c r="T83" i="36"/>
  <c r="S83" i="36"/>
  <c r="Q83" i="36"/>
  <c r="O83" i="36"/>
  <c r="M83" i="36"/>
  <c r="L83" i="36" s="1"/>
  <c r="K83" i="36"/>
  <c r="I83" i="36"/>
  <c r="G83" i="36"/>
  <c r="V82" i="36"/>
  <c r="L82" i="36"/>
  <c r="E82" i="36"/>
  <c r="D82" i="36" s="1"/>
  <c r="V81" i="36"/>
  <c r="L81" i="36"/>
  <c r="E81" i="36"/>
  <c r="D81" i="36" s="1"/>
  <c r="V80" i="36"/>
  <c r="L80" i="36"/>
  <c r="E80" i="36"/>
  <c r="D80" i="36" s="1"/>
  <c r="V79" i="36"/>
  <c r="L79" i="36"/>
  <c r="E79" i="36"/>
  <c r="D79" i="36" s="1"/>
  <c r="V78" i="36"/>
  <c r="L78" i="36"/>
  <c r="E78" i="36"/>
  <c r="D78" i="36" s="1"/>
  <c r="V77" i="36"/>
  <c r="L77" i="36"/>
  <c r="E77" i="36"/>
  <c r="D77" i="36" s="1"/>
  <c r="AB75" i="36"/>
  <c r="AB73" i="36" s="1"/>
  <c r="AA75" i="36"/>
  <c r="Z75" i="36"/>
  <c r="Z73" i="36" s="1"/>
  <c r="Y75" i="36"/>
  <c r="X75" i="36"/>
  <c r="X73" i="36" s="1"/>
  <c r="W75" i="36"/>
  <c r="V75" i="36"/>
  <c r="U75" i="36"/>
  <c r="T75" i="36"/>
  <c r="T73" i="36" s="1"/>
  <c r="S75" i="36"/>
  <c r="R75" i="36"/>
  <c r="R73" i="36" s="1"/>
  <c r="Q75" i="36"/>
  <c r="P75" i="36"/>
  <c r="P73" i="36" s="1"/>
  <c r="O75" i="36"/>
  <c r="N75" i="36"/>
  <c r="N73" i="36" s="1"/>
  <c r="M75" i="36"/>
  <c r="L75" i="36"/>
  <c r="K75" i="36"/>
  <c r="J75" i="36"/>
  <c r="J73" i="36" s="1"/>
  <c r="I75" i="36"/>
  <c r="H75" i="36"/>
  <c r="H73" i="36" s="1"/>
  <c r="G75" i="36"/>
  <c r="F75" i="36"/>
  <c r="E75" i="36" s="1"/>
  <c r="D75" i="36" s="1"/>
  <c r="AA73" i="36"/>
  <c r="Y73" i="36"/>
  <c r="W73" i="36"/>
  <c r="V73" i="36" s="1"/>
  <c r="U73" i="36"/>
  <c r="S73" i="36"/>
  <c r="Q73" i="36"/>
  <c r="O73" i="36"/>
  <c r="M73" i="36"/>
  <c r="L73" i="36" s="1"/>
  <c r="K73" i="36"/>
  <c r="I73" i="36"/>
  <c r="G73" i="36"/>
  <c r="V72" i="36"/>
  <c r="T72" i="36"/>
  <c r="T153" i="36" s="1"/>
  <c r="L72" i="36"/>
  <c r="H72" i="36"/>
  <c r="E72" i="36"/>
  <c r="D72" i="36" s="1"/>
  <c r="V71" i="36"/>
  <c r="R71" i="36"/>
  <c r="L71" i="36"/>
  <c r="E71" i="36"/>
  <c r="D71" i="36"/>
  <c r="V70" i="36"/>
  <c r="L70" i="36"/>
  <c r="E70" i="36"/>
  <c r="D70" i="36"/>
  <c r="R69" i="36"/>
  <c r="L69" i="36"/>
  <c r="E69" i="36"/>
  <c r="D69" i="36"/>
  <c r="V68" i="36"/>
  <c r="L68" i="36"/>
  <c r="E68" i="36"/>
  <c r="D68" i="36"/>
  <c r="L67" i="36"/>
  <c r="E67" i="36"/>
  <c r="D67" i="36" s="1"/>
  <c r="V66" i="36"/>
  <c r="L66" i="36"/>
  <c r="E66" i="36"/>
  <c r="D66" i="36" s="1"/>
  <c r="V65" i="36"/>
  <c r="L65" i="36"/>
  <c r="E65" i="36"/>
  <c r="D65" i="36" s="1"/>
  <c r="V64" i="36"/>
  <c r="L64" i="36"/>
  <c r="E64" i="36"/>
  <c r="D64" i="36" s="1"/>
  <c r="V63" i="36"/>
  <c r="L63" i="36"/>
  <c r="E63" i="36"/>
  <c r="D63" i="36" s="1"/>
  <c r="V62" i="36"/>
  <c r="L62" i="36"/>
  <c r="E62" i="36"/>
  <c r="D62" i="36" s="1"/>
  <c r="V61" i="36"/>
  <c r="L61" i="36"/>
  <c r="E61" i="36"/>
  <c r="D61" i="36" s="1"/>
  <c r="E60" i="36"/>
  <c r="D60" i="36" s="1"/>
  <c r="V59" i="36"/>
  <c r="T59" i="36"/>
  <c r="AD59" i="36" s="1"/>
  <c r="H59" i="36"/>
  <c r="AB57" i="36"/>
  <c r="AA57" i="36"/>
  <c r="AA55" i="36" s="1"/>
  <c r="AA53" i="36" s="1"/>
  <c r="Z57" i="36"/>
  <c r="Y57" i="36"/>
  <c r="Y55" i="36" s="1"/>
  <c r="Y53" i="36" s="1"/>
  <c r="X57" i="36"/>
  <c r="W57" i="36"/>
  <c r="V57" i="36" s="1"/>
  <c r="U57" i="36"/>
  <c r="U55" i="36" s="1"/>
  <c r="U53" i="36" s="1"/>
  <c r="S57" i="36"/>
  <c r="S55" i="36" s="1"/>
  <c r="S53" i="36" s="1"/>
  <c r="R57" i="36"/>
  <c r="Q57" i="36"/>
  <c r="Q55" i="36" s="1"/>
  <c r="Q53" i="36" s="1"/>
  <c r="P57" i="36"/>
  <c r="O57" i="36"/>
  <c r="O55" i="36" s="1"/>
  <c r="O53" i="36" s="1"/>
  <c r="N57" i="36"/>
  <c r="M57" i="36"/>
  <c r="K57" i="36"/>
  <c r="K55" i="36" s="1"/>
  <c r="K53" i="36" s="1"/>
  <c r="J57" i="36"/>
  <c r="I57" i="36"/>
  <c r="I55" i="36" s="1"/>
  <c r="I53" i="36" s="1"/>
  <c r="G57" i="36"/>
  <c r="G55" i="36" s="1"/>
  <c r="G53" i="36" s="1"/>
  <c r="F57" i="36"/>
  <c r="AB55" i="36"/>
  <c r="AB53" i="36" s="1"/>
  <c r="Z55" i="36"/>
  <c r="Z53" i="36" s="1"/>
  <c r="X55" i="36"/>
  <c r="X53" i="36" s="1"/>
  <c r="R55" i="36"/>
  <c r="R53" i="36" s="1"/>
  <c r="P55" i="36"/>
  <c r="P53" i="36" s="1"/>
  <c r="N55" i="36"/>
  <c r="N53" i="36" s="1"/>
  <c r="J55" i="36"/>
  <c r="J53" i="36" s="1"/>
  <c r="F55" i="36"/>
  <c r="V51" i="36"/>
  <c r="D51" i="36"/>
  <c r="V49" i="36"/>
  <c r="D49" i="36"/>
  <c r="V48" i="36"/>
  <c r="D48" i="36"/>
  <c r="V47" i="36"/>
  <c r="D47" i="36"/>
  <c r="V46" i="36"/>
  <c r="D46" i="36" s="1"/>
  <c r="V45" i="36"/>
  <c r="D45" i="36" s="1"/>
  <c r="V43" i="36"/>
  <c r="D43" i="36" s="1"/>
  <c r="V41" i="36"/>
  <c r="D41" i="36" s="1"/>
  <c r="D40" i="36"/>
  <c r="D39" i="36"/>
  <c r="D38" i="36"/>
  <c r="V37" i="36"/>
  <c r="D37" i="36"/>
  <c r="V36" i="36"/>
  <c r="D36" i="36"/>
  <c r="AA34" i="36"/>
  <c r="V34" i="36"/>
  <c r="D34" i="36" s="1"/>
  <c r="L33" i="36"/>
  <c r="D33" i="36" s="1"/>
  <c r="T32" i="36"/>
  <c r="O32" i="36"/>
  <c r="L32" i="36"/>
  <c r="D32" i="36" s="1"/>
  <c r="T30" i="36"/>
  <c r="S30" i="36"/>
  <c r="R30" i="36"/>
  <c r="Q30" i="36"/>
  <c r="P30" i="36"/>
  <c r="O30" i="36"/>
  <c r="N30" i="36"/>
  <c r="M30" i="36"/>
  <c r="L30" i="36"/>
  <c r="D30" i="36" s="1"/>
  <c r="V28" i="36"/>
  <c r="D28" i="36" s="1"/>
  <c r="V26" i="36"/>
  <c r="D26" i="36" s="1"/>
  <c r="V24" i="36"/>
  <c r="D24" i="36" s="1"/>
  <c r="V23" i="36"/>
  <c r="D23" i="36" s="1"/>
  <c r="V22" i="36"/>
  <c r="D22" i="36" s="1"/>
  <c r="V21" i="36"/>
  <c r="D21" i="36" s="1"/>
  <c r="V20" i="36"/>
  <c r="D20" i="36" s="1"/>
  <c r="K19" i="36"/>
  <c r="H19" i="36"/>
  <c r="E19" i="36"/>
  <c r="D19" i="36" s="1"/>
  <c r="AB17" i="36"/>
  <c r="AA17" i="36"/>
  <c r="Y17" i="36"/>
  <c r="X17" i="36"/>
  <c r="W17" i="36"/>
  <c r="V17" i="36" s="1"/>
  <c r="K17" i="36"/>
  <c r="J17" i="36"/>
  <c r="I17" i="36"/>
  <c r="H17" i="36"/>
  <c r="F17" i="36"/>
  <c r="E17" i="36" s="1"/>
  <c r="V15" i="36"/>
  <c r="D15" i="36"/>
  <c r="V14" i="36"/>
  <c r="D14" i="36"/>
  <c r="V12" i="36"/>
  <c r="D12" i="36" s="1"/>
  <c r="AB10" i="36"/>
  <c r="AB150" i="36" s="1"/>
  <c r="AA10" i="36"/>
  <c r="AA150" i="36" s="1"/>
  <c r="V150" i="36" s="1"/>
  <c r="Z10" i="36"/>
  <c r="Y10" i="36"/>
  <c r="X10" i="36"/>
  <c r="W10" i="36"/>
  <c r="V10" i="36" s="1"/>
  <c r="T10" i="36"/>
  <c r="S10" i="36"/>
  <c r="S150" i="36" s="1"/>
  <c r="R10" i="36"/>
  <c r="R150" i="36" s="1"/>
  <c r="Q10" i="36"/>
  <c r="Q150" i="36" s="1"/>
  <c r="P10" i="36"/>
  <c r="P150" i="36" s="1"/>
  <c r="O10" i="36"/>
  <c r="O150" i="36" s="1"/>
  <c r="N10" i="36"/>
  <c r="N150" i="36" s="1"/>
  <c r="M10" i="36"/>
  <c r="L10" i="36"/>
  <c r="K10" i="36"/>
  <c r="K150" i="36" s="1"/>
  <c r="J10" i="36"/>
  <c r="J150" i="36" s="1"/>
  <c r="I10" i="36"/>
  <c r="I150" i="36" s="1"/>
  <c r="H10" i="36"/>
  <c r="G10" i="36"/>
  <c r="G150" i="36" s="1"/>
  <c r="F10" i="36"/>
  <c r="E10" i="36" s="1"/>
  <c r="V149" i="35"/>
  <c r="L149" i="35"/>
  <c r="E149" i="35"/>
  <c r="D149" i="35"/>
  <c r="V148" i="35"/>
  <c r="L148" i="35"/>
  <c r="E148" i="35"/>
  <c r="D148" i="35"/>
  <c r="V147" i="35"/>
  <c r="L147" i="35"/>
  <c r="E147" i="35"/>
  <c r="D147" i="35"/>
  <c r="V145" i="35"/>
  <c r="L145" i="35"/>
  <c r="E145" i="35"/>
  <c r="D145" i="35"/>
  <c r="V144" i="35"/>
  <c r="L144" i="35"/>
  <c r="E144" i="35"/>
  <c r="D144" i="35"/>
  <c r="V143" i="35"/>
  <c r="L143" i="35"/>
  <c r="E143" i="35"/>
  <c r="D143" i="35"/>
  <c r="V141" i="35"/>
  <c r="L141" i="35"/>
  <c r="E141" i="35"/>
  <c r="D141" i="35"/>
  <c r="V139" i="35"/>
  <c r="L139" i="35"/>
  <c r="E139" i="35"/>
  <c r="D139" i="35"/>
  <c r="V138" i="35"/>
  <c r="L138" i="35"/>
  <c r="E138" i="35"/>
  <c r="D138" i="35"/>
  <c r="V137" i="35"/>
  <c r="L137" i="35"/>
  <c r="E137" i="35"/>
  <c r="D137" i="35"/>
  <c r="V136" i="35"/>
  <c r="L136" i="35"/>
  <c r="E136" i="35"/>
  <c r="D136" i="35"/>
  <c r="V135" i="35"/>
  <c r="L135" i="35"/>
  <c r="E135" i="35"/>
  <c r="D135" i="35"/>
  <c r="V134" i="35"/>
  <c r="L134" i="35"/>
  <c r="E134" i="35"/>
  <c r="D134" i="35"/>
  <c r="V133" i="35"/>
  <c r="L133" i="35"/>
  <c r="E133" i="35"/>
  <c r="D133" i="35"/>
  <c r="V132" i="35"/>
  <c r="L132" i="35"/>
  <c r="E132" i="35"/>
  <c r="D132" i="35"/>
  <c r="V131" i="35"/>
  <c r="L131" i="35"/>
  <c r="E131" i="35"/>
  <c r="D131" i="35"/>
  <c r="V130" i="35"/>
  <c r="L130" i="35"/>
  <c r="E130" i="35"/>
  <c r="D130" i="35"/>
  <c r="V129" i="35"/>
  <c r="L129" i="35"/>
  <c r="E129" i="35"/>
  <c r="D129" i="35"/>
  <c r="V128" i="35"/>
  <c r="L128" i="35"/>
  <c r="E128" i="35"/>
  <c r="D128" i="35"/>
  <c r="V127" i="35"/>
  <c r="L127" i="35"/>
  <c r="E127" i="35"/>
  <c r="D127" i="35"/>
  <c r="V126" i="35"/>
  <c r="L126" i="35"/>
  <c r="E126" i="35"/>
  <c r="D126" i="35"/>
  <c r="V125" i="35"/>
  <c r="L125" i="35"/>
  <c r="E125" i="35"/>
  <c r="D125" i="35"/>
  <c r="V124" i="35"/>
  <c r="L124" i="35"/>
  <c r="E124" i="35"/>
  <c r="D124" i="35"/>
  <c r="V123" i="35"/>
  <c r="L123" i="35"/>
  <c r="K123" i="35"/>
  <c r="H123" i="35"/>
  <c r="E123" i="35" s="1"/>
  <c r="D123" i="35"/>
  <c r="V122" i="35"/>
  <c r="L122" i="35"/>
  <c r="E122" i="35"/>
  <c r="D122" i="35"/>
  <c r="V121" i="35"/>
  <c r="L121" i="35"/>
  <c r="E121" i="35"/>
  <c r="D121" i="35"/>
  <c r="V120" i="35"/>
  <c r="L120" i="35"/>
  <c r="E120" i="35"/>
  <c r="D120" i="35"/>
  <c r="V119" i="35"/>
  <c r="L119" i="35"/>
  <c r="J119" i="35"/>
  <c r="E119" i="35"/>
  <c r="D119" i="35" s="1"/>
  <c r="V118" i="35"/>
  <c r="L118" i="35"/>
  <c r="E118" i="35"/>
  <c r="D118" i="35"/>
  <c r="V117" i="35"/>
  <c r="L117" i="35"/>
  <c r="E117" i="35"/>
  <c r="D117" i="35"/>
  <c r="V116" i="35"/>
  <c r="L116" i="35"/>
  <c r="E116" i="35"/>
  <c r="D116" i="35"/>
  <c r="V115" i="35"/>
  <c r="O115" i="35"/>
  <c r="L115" i="35" s="1"/>
  <c r="E115" i="35"/>
  <c r="V114" i="35"/>
  <c r="L114" i="35"/>
  <c r="E114" i="35"/>
  <c r="D114" i="35" s="1"/>
  <c r="V113" i="35"/>
  <c r="L113" i="35"/>
  <c r="E113" i="35"/>
  <c r="D113" i="35" s="1"/>
  <c r="V112" i="35"/>
  <c r="L112" i="35"/>
  <c r="E112" i="35"/>
  <c r="D112" i="35" s="1"/>
  <c r="V111" i="35"/>
  <c r="L111" i="35"/>
  <c r="E111" i="35"/>
  <c r="D111" i="35" s="1"/>
  <c r="V110" i="35"/>
  <c r="L110" i="35"/>
  <c r="E110" i="35"/>
  <c r="D110" i="35" s="1"/>
  <c r="V109" i="35"/>
  <c r="L109" i="35"/>
  <c r="E109" i="35"/>
  <c r="D109" i="35" s="1"/>
  <c r="V108" i="35"/>
  <c r="L108" i="35"/>
  <c r="E108" i="35"/>
  <c r="D108" i="35" s="1"/>
  <c r="V107" i="35"/>
  <c r="L107" i="35"/>
  <c r="E107" i="35"/>
  <c r="V106" i="35"/>
  <c r="L106" i="35"/>
  <c r="E106" i="35"/>
  <c r="D106" i="35" s="1"/>
  <c r="V105" i="35"/>
  <c r="L105" i="35"/>
  <c r="E105" i="35"/>
  <c r="D105" i="35" s="1"/>
  <c r="V104" i="35"/>
  <c r="L104" i="35"/>
  <c r="E104" i="35"/>
  <c r="D104" i="35" s="1"/>
  <c r="V103" i="35"/>
  <c r="L103" i="35"/>
  <c r="E103" i="35"/>
  <c r="D103" i="35" s="1"/>
  <c r="AB101" i="35"/>
  <c r="AB99" i="35" s="1"/>
  <c r="AA101" i="35"/>
  <c r="Z101" i="35"/>
  <c r="Z99" i="35" s="1"/>
  <c r="Y101" i="35"/>
  <c r="X101" i="35"/>
  <c r="X99" i="35" s="1"/>
  <c r="W101" i="35"/>
  <c r="U101" i="35"/>
  <c r="T101" i="35"/>
  <c r="S101" i="35"/>
  <c r="R101" i="35"/>
  <c r="Q101" i="35"/>
  <c r="P101" i="35"/>
  <c r="O101" i="35"/>
  <c r="N101" i="35"/>
  <c r="M101" i="35"/>
  <c r="L101" i="35" s="1"/>
  <c r="K101" i="35"/>
  <c r="J101" i="35"/>
  <c r="J99" i="35" s="1"/>
  <c r="I101" i="35"/>
  <c r="H101" i="35"/>
  <c r="H99" i="35" s="1"/>
  <c r="G101" i="35"/>
  <c r="G99" i="35" s="1"/>
  <c r="F101" i="35"/>
  <c r="E101" i="35" s="1"/>
  <c r="D100" i="35"/>
  <c r="AA99" i="35"/>
  <c r="Y99" i="35"/>
  <c r="W99" i="35"/>
  <c r="V99" i="35" s="1"/>
  <c r="U99" i="35"/>
  <c r="T99" i="35"/>
  <c r="K14" i="3" s="1"/>
  <c r="K11" i="3" s="1"/>
  <c r="S99" i="35"/>
  <c r="R99" i="35"/>
  <c r="Q99" i="35"/>
  <c r="P99" i="35"/>
  <c r="O99" i="35"/>
  <c r="N99" i="35"/>
  <c r="M99" i="35"/>
  <c r="L99" i="35" s="1"/>
  <c r="K99" i="35"/>
  <c r="I99" i="35"/>
  <c r="F99" i="35"/>
  <c r="V97" i="35"/>
  <c r="L97" i="35"/>
  <c r="E97" i="35"/>
  <c r="D97" i="35"/>
  <c r="V95" i="35"/>
  <c r="D95" i="35"/>
  <c r="V93" i="35"/>
  <c r="L93" i="35"/>
  <c r="E93" i="35"/>
  <c r="D93" i="35"/>
  <c r="AB92" i="35"/>
  <c r="V92" i="35"/>
  <c r="L92" i="35"/>
  <c r="E92" i="35"/>
  <c r="D92" i="35" s="1"/>
  <c r="V91" i="35"/>
  <c r="L91" i="35"/>
  <c r="E91" i="35"/>
  <c r="D91" i="35" s="1"/>
  <c r="V90" i="35"/>
  <c r="L90" i="35"/>
  <c r="E90" i="35"/>
  <c r="D90" i="35" s="1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 s="1"/>
  <c r="V87" i="35"/>
  <c r="L87" i="35"/>
  <c r="E87" i="35"/>
  <c r="D87" i="35" s="1"/>
  <c r="AB85" i="35"/>
  <c r="AA85" i="35"/>
  <c r="Z85" i="35"/>
  <c r="Y85" i="35"/>
  <c r="X85" i="35"/>
  <c r="W85" i="35"/>
  <c r="V85" i="35"/>
  <c r="U85" i="35"/>
  <c r="S85" i="35"/>
  <c r="R85" i="35"/>
  <c r="Q85" i="35"/>
  <c r="P85" i="35"/>
  <c r="O85" i="35"/>
  <c r="N85" i="35"/>
  <c r="M85" i="35"/>
  <c r="L85" i="35" s="1"/>
  <c r="K85" i="35"/>
  <c r="J85" i="35"/>
  <c r="I85" i="35"/>
  <c r="H85" i="35"/>
  <c r="G85" i="35"/>
  <c r="F85" i="35"/>
  <c r="E85" i="35"/>
  <c r="AB83" i="35"/>
  <c r="AA83" i="35"/>
  <c r="Z83" i="35"/>
  <c r="Y83" i="35"/>
  <c r="X83" i="35"/>
  <c r="W83" i="35"/>
  <c r="V83" i="35"/>
  <c r="U83" i="35"/>
  <c r="T83" i="35"/>
  <c r="S83" i="35"/>
  <c r="R83" i="35"/>
  <c r="Q83" i="35"/>
  <c r="P83" i="35"/>
  <c r="O83" i="35"/>
  <c r="N83" i="35"/>
  <c r="M83" i="35"/>
  <c r="L83" i="35"/>
  <c r="K83" i="35"/>
  <c r="J83" i="35"/>
  <c r="I83" i="35"/>
  <c r="H83" i="35"/>
  <c r="G83" i="35"/>
  <c r="F83" i="35"/>
  <c r="E83" i="35" s="1"/>
  <c r="D83" i="35" s="1"/>
  <c r="V82" i="35"/>
  <c r="L82" i="35"/>
  <c r="E82" i="35"/>
  <c r="D82" i="35"/>
  <c r="V81" i="35"/>
  <c r="L81" i="35"/>
  <c r="E81" i="35"/>
  <c r="D81" i="35"/>
  <c r="V80" i="35"/>
  <c r="L80" i="35"/>
  <c r="E80" i="35"/>
  <c r="D80" i="35"/>
  <c r="V79" i="35"/>
  <c r="L79" i="35"/>
  <c r="E79" i="35"/>
  <c r="D79" i="35"/>
  <c r="V78" i="35"/>
  <c r="L78" i="35"/>
  <c r="E78" i="35"/>
  <c r="D78" i="35"/>
  <c r="V77" i="35"/>
  <c r="L77" i="35"/>
  <c r="E77" i="35"/>
  <c r="D77" i="35"/>
  <c r="AB75" i="35"/>
  <c r="AA75" i="35"/>
  <c r="Z75" i="35"/>
  <c r="Y75" i="35"/>
  <c r="X75" i="35"/>
  <c r="W75" i="35"/>
  <c r="V75" i="35" s="1"/>
  <c r="U75" i="35"/>
  <c r="T75" i="35"/>
  <c r="S75" i="35"/>
  <c r="R75" i="35"/>
  <c r="Q75" i="35"/>
  <c r="P75" i="35"/>
  <c r="O75" i="35"/>
  <c r="N75" i="35"/>
  <c r="M75" i="35"/>
  <c r="L75" i="35" s="1"/>
  <c r="K75" i="35"/>
  <c r="J75" i="35"/>
  <c r="I75" i="35"/>
  <c r="H75" i="35"/>
  <c r="G75" i="35"/>
  <c r="F75" i="35"/>
  <c r="E75" i="35"/>
  <c r="D75" i="35" s="1"/>
  <c r="AB73" i="35"/>
  <c r="AA73" i="35"/>
  <c r="Z73" i="35"/>
  <c r="Y73" i="35"/>
  <c r="X73" i="35"/>
  <c r="W73" i="35"/>
  <c r="V73" i="35"/>
  <c r="U73" i="35"/>
  <c r="T73" i="35"/>
  <c r="S73" i="35"/>
  <c r="R73" i="35"/>
  <c r="Q73" i="35"/>
  <c r="P73" i="35"/>
  <c r="O73" i="35"/>
  <c r="N73" i="35"/>
  <c r="M73" i="35"/>
  <c r="L73" i="35"/>
  <c r="K73" i="35"/>
  <c r="J73" i="35"/>
  <c r="I73" i="35"/>
  <c r="H73" i="35"/>
  <c r="G73" i="35"/>
  <c r="F73" i="35"/>
  <c r="E73" i="35" s="1"/>
  <c r="D73" i="35" s="1"/>
  <c r="V72" i="35"/>
  <c r="L72" i="35"/>
  <c r="E72" i="35"/>
  <c r="D72" i="35"/>
  <c r="V71" i="35"/>
  <c r="R71" i="35"/>
  <c r="L71" i="35" s="1"/>
  <c r="E71" i="35"/>
  <c r="D71" i="35" s="1"/>
  <c r="V70" i="35"/>
  <c r="L70" i="35"/>
  <c r="E70" i="35"/>
  <c r="D70" i="35" s="1"/>
  <c r="R69" i="35"/>
  <c r="L69" i="35" s="1"/>
  <c r="E69" i="35"/>
  <c r="V68" i="35"/>
  <c r="L68" i="35"/>
  <c r="E68" i="35"/>
  <c r="D68" i="35" s="1"/>
  <c r="L67" i="35"/>
  <c r="E67" i="35"/>
  <c r="D67" i="35"/>
  <c r="V66" i="35"/>
  <c r="L66" i="35"/>
  <c r="E66" i="35"/>
  <c r="D66" i="35"/>
  <c r="V65" i="35"/>
  <c r="L65" i="35"/>
  <c r="E65" i="35"/>
  <c r="D65" i="35"/>
  <c r="V64" i="35"/>
  <c r="L64" i="35"/>
  <c r="E64" i="35"/>
  <c r="D64" i="35"/>
  <c r="V63" i="35"/>
  <c r="L63" i="35"/>
  <c r="E63" i="35"/>
  <c r="D63" i="35"/>
  <c r="V62" i="35"/>
  <c r="L62" i="35"/>
  <c r="E62" i="35"/>
  <c r="D62" i="35"/>
  <c r="V61" i="35"/>
  <c r="L61" i="35"/>
  <c r="E61" i="35"/>
  <c r="D61" i="35"/>
  <c r="E60" i="35"/>
  <c r="D60" i="35"/>
  <c r="V59" i="35"/>
  <c r="L59" i="35"/>
  <c r="E59" i="35"/>
  <c r="D59" i="35"/>
  <c r="AB57" i="35"/>
  <c r="AA57" i="35"/>
  <c r="AA55" i="35" s="1"/>
  <c r="AA53" i="35" s="1"/>
  <c r="AA150" i="35" s="1"/>
  <c r="Z57" i="35"/>
  <c r="Y57" i="35"/>
  <c r="Y55" i="35" s="1"/>
  <c r="Y53" i="35" s="1"/>
  <c r="X57" i="35"/>
  <c r="W57" i="35"/>
  <c r="V57" i="35" s="1"/>
  <c r="U57" i="35"/>
  <c r="U55" i="35" s="1"/>
  <c r="U53" i="35" s="1"/>
  <c r="T57" i="35"/>
  <c r="S57" i="35"/>
  <c r="S55" i="35" s="1"/>
  <c r="S53" i="35" s="1"/>
  <c r="S150" i="35" s="1"/>
  <c r="R57" i="35"/>
  <c r="Q57" i="35"/>
  <c r="Q55" i="35" s="1"/>
  <c r="Q53" i="35" s="1"/>
  <c r="Q150" i="35" s="1"/>
  <c r="P57" i="35"/>
  <c r="O57" i="35"/>
  <c r="O55" i="35" s="1"/>
  <c r="O53" i="35" s="1"/>
  <c r="O150" i="35" s="1"/>
  <c r="N57" i="35"/>
  <c r="M57" i="35"/>
  <c r="L57" i="35" s="1"/>
  <c r="K57" i="35"/>
  <c r="K55" i="35" s="1"/>
  <c r="K53" i="35" s="1"/>
  <c r="K150" i="35" s="1"/>
  <c r="J57" i="35"/>
  <c r="I57" i="35"/>
  <c r="I55" i="35" s="1"/>
  <c r="I53" i="35" s="1"/>
  <c r="I150" i="35" s="1"/>
  <c r="H57" i="35"/>
  <c r="G57" i="35"/>
  <c r="G55" i="35" s="1"/>
  <c r="F57" i="35"/>
  <c r="E57" i="35"/>
  <c r="AB55" i="35"/>
  <c r="AB53" i="35" s="1"/>
  <c r="AB150" i="35" s="1"/>
  <c r="AB52" i="35" s="1"/>
  <c r="Z55" i="35"/>
  <c r="Z53" i="35" s="1"/>
  <c r="X55" i="35"/>
  <c r="X53" i="35" s="1"/>
  <c r="T55" i="35"/>
  <c r="T53" i="35" s="1"/>
  <c r="T150" i="35" s="1"/>
  <c r="R55" i="35"/>
  <c r="R53" i="35" s="1"/>
  <c r="R150" i="35" s="1"/>
  <c r="P55" i="35"/>
  <c r="P53" i="35" s="1"/>
  <c r="P150" i="35" s="1"/>
  <c r="N55" i="35"/>
  <c r="N53" i="35" s="1"/>
  <c r="N150" i="35" s="1"/>
  <c r="J55" i="35"/>
  <c r="J53" i="35" s="1"/>
  <c r="J150" i="35" s="1"/>
  <c r="H55" i="35"/>
  <c r="H53" i="35" s="1"/>
  <c r="H150" i="35" s="1"/>
  <c r="F55" i="35"/>
  <c r="E55" i="35" s="1"/>
  <c r="F53" i="35"/>
  <c r="V51" i="35"/>
  <c r="D51" i="35"/>
  <c r="V49" i="35"/>
  <c r="D49" i="35"/>
  <c r="V48" i="35"/>
  <c r="D48" i="35"/>
  <c r="V47" i="35"/>
  <c r="D47" i="35"/>
  <c r="V46" i="35"/>
  <c r="D46" i="35"/>
  <c r="V45" i="35"/>
  <c r="D45" i="35"/>
  <c r="V43" i="35"/>
  <c r="D43" i="35"/>
  <c r="V41" i="35"/>
  <c r="D41" i="35"/>
  <c r="D40" i="35"/>
  <c r="D39" i="35"/>
  <c r="D38" i="35"/>
  <c r="V37" i="35"/>
  <c r="D37" i="35" s="1"/>
  <c r="V36" i="35"/>
  <c r="D36" i="35" s="1"/>
  <c r="AA34" i="35"/>
  <c r="V34" i="35" s="1"/>
  <c r="D34" i="35" s="1"/>
  <c r="L33" i="35"/>
  <c r="D33" i="35"/>
  <c r="T32" i="35"/>
  <c r="R32" i="35"/>
  <c r="O32" i="35"/>
  <c r="L32" i="35"/>
  <c r="D32" i="35" s="1"/>
  <c r="T30" i="35"/>
  <c r="S30" i="35"/>
  <c r="R30" i="35"/>
  <c r="Q30" i="35"/>
  <c r="P30" i="35"/>
  <c r="O30" i="35"/>
  <c r="N30" i="35"/>
  <c r="M30" i="35"/>
  <c r="L30" i="35"/>
  <c r="D30" i="35" s="1"/>
  <c r="V28" i="35"/>
  <c r="D28" i="35" s="1"/>
  <c r="V26" i="35"/>
  <c r="D26" i="35" s="1"/>
  <c r="V24" i="35"/>
  <c r="D24" i="35" s="1"/>
  <c r="V23" i="35"/>
  <c r="D23" i="35" s="1"/>
  <c r="V22" i="35"/>
  <c r="D22" i="35" s="1"/>
  <c r="V21" i="35"/>
  <c r="D21" i="35" s="1"/>
  <c r="V20" i="35"/>
  <c r="D20" i="35" s="1"/>
  <c r="K19" i="35"/>
  <c r="H19" i="35"/>
  <c r="E19" i="35"/>
  <c r="D19" i="35" s="1"/>
  <c r="AB17" i="35"/>
  <c r="AA17" i="35"/>
  <c r="Y17" i="35"/>
  <c r="X17" i="35"/>
  <c r="W17" i="35"/>
  <c r="V17" i="35" s="1"/>
  <c r="K17" i="35"/>
  <c r="J17" i="35"/>
  <c r="I17" i="35"/>
  <c r="H17" i="35"/>
  <c r="F17" i="35"/>
  <c r="E17" i="35" s="1"/>
  <c r="V15" i="35"/>
  <c r="D15" i="35"/>
  <c r="V14" i="35"/>
  <c r="D14" i="35"/>
  <c r="V12" i="35"/>
  <c r="D12" i="35"/>
  <c r="AD10" i="35"/>
  <c r="AB10" i="35"/>
  <c r="AA10" i="35"/>
  <c r="Z10" i="35"/>
  <c r="Y10" i="35"/>
  <c r="X10" i="35"/>
  <c r="W10" i="35"/>
  <c r="V10" i="35"/>
  <c r="T10" i="35"/>
  <c r="S10" i="35"/>
  <c r="R10" i="35"/>
  <c r="Q10" i="35"/>
  <c r="P10" i="35"/>
  <c r="O10" i="35"/>
  <c r="N10" i="35"/>
  <c r="M10" i="35"/>
  <c r="L10" i="35" s="1"/>
  <c r="K10" i="35"/>
  <c r="J10" i="35"/>
  <c r="I10" i="35"/>
  <c r="H10" i="35"/>
  <c r="G10" i="35"/>
  <c r="V150" i="12"/>
  <c r="L150" i="12"/>
  <c r="F150" i="12"/>
  <c r="E150" i="12" s="1"/>
  <c r="D150" i="12" s="1"/>
  <c r="V149" i="12"/>
  <c r="L149" i="12"/>
  <c r="E149" i="12"/>
  <c r="D149" i="12"/>
  <c r="V148" i="12"/>
  <c r="L148" i="12"/>
  <c r="E148" i="12"/>
  <c r="D148" i="12"/>
  <c r="V146" i="12"/>
  <c r="L146" i="12"/>
  <c r="E146" i="12"/>
  <c r="D146" i="12"/>
  <c r="V145" i="12"/>
  <c r="L145" i="12"/>
  <c r="E145" i="12"/>
  <c r="D145" i="12"/>
  <c r="V144" i="12"/>
  <c r="L144" i="12"/>
  <c r="E144" i="12"/>
  <c r="D144" i="12"/>
  <c r="V142" i="12"/>
  <c r="L142" i="12"/>
  <c r="E142" i="12"/>
  <c r="D142" i="12"/>
  <c r="V140" i="12"/>
  <c r="L140" i="12"/>
  <c r="E140" i="12"/>
  <c r="V139" i="12"/>
  <c r="L139" i="12"/>
  <c r="E139" i="12"/>
  <c r="D139" i="12" s="1"/>
  <c r="V138" i="12"/>
  <c r="L138" i="12"/>
  <c r="E138" i="12"/>
  <c r="V137" i="12"/>
  <c r="L137" i="12"/>
  <c r="E137" i="12"/>
  <c r="D137" i="12" s="1"/>
  <c r="V136" i="12"/>
  <c r="L136" i="12"/>
  <c r="E136" i="12"/>
  <c r="V135" i="12"/>
  <c r="L135" i="12"/>
  <c r="E135" i="12"/>
  <c r="D135" i="12" s="1"/>
  <c r="V134" i="12"/>
  <c r="L134" i="12"/>
  <c r="E134" i="12"/>
  <c r="V133" i="12"/>
  <c r="L133" i="12"/>
  <c r="E133" i="12"/>
  <c r="D133" i="12" s="1"/>
  <c r="V132" i="12"/>
  <c r="L132" i="12"/>
  <c r="E132" i="12"/>
  <c r="V131" i="12"/>
  <c r="L131" i="12"/>
  <c r="E131" i="12"/>
  <c r="D131" i="12" s="1"/>
  <c r="V130" i="12"/>
  <c r="L130" i="12"/>
  <c r="E130" i="12"/>
  <c r="V129" i="12"/>
  <c r="L129" i="12"/>
  <c r="E129" i="12"/>
  <c r="D129" i="12" s="1"/>
  <c r="V128" i="12"/>
  <c r="L128" i="12"/>
  <c r="E128" i="12"/>
  <c r="D128" i="12" s="1"/>
  <c r="V127" i="12"/>
  <c r="L127" i="12"/>
  <c r="E127" i="12"/>
  <c r="D127" i="12" s="1"/>
  <c r="V126" i="12"/>
  <c r="L126" i="12"/>
  <c r="E126" i="12"/>
  <c r="V125" i="12"/>
  <c r="L125" i="12"/>
  <c r="E125" i="12"/>
  <c r="D125" i="12" s="1"/>
  <c r="V124" i="12"/>
  <c r="L124" i="12"/>
  <c r="K124" i="12"/>
  <c r="H124" i="12"/>
  <c r="E124" i="12" s="1"/>
  <c r="V123" i="12"/>
  <c r="L123" i="12"/>
  <c r="E123" i="12"/>
  <c r="V122" i="12"/>
  <c r="L122" i="12"/>
  <c r="E122" i="12"/>
  <c r="V121" i="12"/>
  <c r="L121" i="12"/>
  <c r="E121" i="12"/>
  <c r="V120" i="12"/>
  <c r="L120" i="12"/>
  <c r="J120" i="12"/>
  <c r="E120" i="12"/>
  <c r="D120" i="12" s="1"/>
  <c r="V119" i="12"/>
  <c r="L119" i="12"/>
  <c r="E119" i="12"/>
  <c r="D119" i="12"/>
  <c r="V118" i="12"/>
  <c r="L118" i="12"/>
  <c r="E118" i="12"/>
  <c r="D118" i="12"/>
  <c r="V117" i="12"/>
  <c r="L117" i="12"/>
  <c r="E117" i="12"/>
  <c r="V116" i="12"/>
  <c r="L116" i="12"/>
  <c r="E116" i="12"/>
  <c r="V115" i="12"/>
  <c r="L115" i="12"/>
  <c r="E115" i="12"/>
  <c r="V114" i="12"/>
  <c r="L114" i="12"/>
  <c r="E114" i="12"/>
  <c r="D114" i="12" s="1"/>
  <c r="V113" i="12"/>
  <c r="L113" i="12"/>
  <c r="E113" i="12"/>
  <c r="D113" i="12"/>
  <c r="V112" i="12"/>
  <c r="L112" i="12"/>
  <c r="E112" i="12"/>
  <c r="D112" i="12"/>
  <c r="V111" i="12"/>
  <c r="L111" i="12"/>
  <c r="E111" i="12"/>
  <c r="D111" i="12"/>
  <c r="V110" i="12"/>
  <c r="L110" i="12"/>
  <c r="E110" i="12"/>
  <c r="D110" i="12"/>
  <c r="V109" i="12"/>
  <c r="L109" i="12"/>
  <c r="E109" i="12"/>
  <c r="D109" i="12"/>
  <c r="V108" i="12"/>
  <c r="L108" i="12"/>
  <c r="E108" i="12"/>
  <c r="D108" i="12"/>
  <c r="V107" i="12"/>
  <c r="L107" i="12"/>
  <c r="E107" i="12"/>
  <c r="D107" i="12"/>
  <c r="V106" i="12"/>
  <c r="L106" i="12"/>
  <c r="E106" i="12"/>
  <c r="D106" i="12"/>
  <c r="V105" i="12"/>
  <c r="L105" i="12"/>
  <c r="E105" i="12"/>
  <c r="D105" i="12"/>
  <c r="V104" i="12"/>
  <c r="L104" i="12"/>
  <c r="E104" i="12"/>
  <c r="D104" i="12"/>
  <c r="AB102" i="12"/>
  <c r="AA102" i="12"/>
  <c r="Z102" i="12"/>
  <c r="Y102" i="12"/>
  <c r="X102" i="12"/>
  <c r="W102" i="12"/>
  <c r="U102" i="12"/>
  <c r="T102" i="12"/>
  <c r="S102" i="12"/>
  <c r="R102" i="12"/>
  <c r="Q102" i="12"/>
  <c r="P102" i="12"/>
  <c r="O102" i="12"/>
  <c r="O100" i="12" s="1"/>
  <c r="N102" i="12"/>
  <c r="N100" i="12" s="1"/>
  <c r="M102" i="12"/>
  <c r="K102" i="12"/>
  <c r="K100" i="12" s="1"/>
  <c r="J102" i="12"/>
  <c r="I102" i="12"/>
  <c r="I100" i="12" s="1"/>
  <c r="H102" i="12"/>
  <c r="H100" i="12" s="1"/>
  <c r="G102" i="12"/>
  <c r="F102" i="12"/>
  <c r="F100" i="12" s="1"/>
  <c r="D101" i="12"/>
  <c r="AB100" i="12"/>
  <c r="AA100" i="12"/>
  <c r="Z100" i="12"/>
  <c r="Y100" i="12"/>
  <c r="X100" i="12"/>
  <c r="W100" i="12"/>
  <c r="U100" i="12"/>
  <c r="T100" i="12"/>
  <c r="S100" i="12"/>
  <c r="R100" i="12"/>
  <c r="Q100" i="12"/>
  <c r="P100" i="12"/>
  <c r="M100" i="12"/>
  <c r="J100" i="12"/>
  <c r="G100" i="12"/>
  <c r="V98" i="12"/>
  <c r="L98" i="12"/>
  <c r="E98" i="12"/>
  <c r="D98" i="12"/>
  <c r="V96" i="12"/>
  <c r="D96" i="12"/>
  <c r="V94" i="12"/>
  <c r="L94" i="12"/>
  <c r="E94" i="12"/>
  <c r="D94" i="12"/>
  <c r="AB93" i="12"/>
  <c r="V93" i="12"/>
  <c r="L93" i="12"/>
  <c r="E93" i="12"/>
  <c r="D93" i="12" s="1"/>
  <c r="V92" i="12"/>
  <c r="L92" i="12"/>
  <c r="E92" i="12"/>
  <c r="V91" i="12"/>
  <c r="L91" i="12"/>
  <c r="E91" i="12"/>
  <c r="D91" i="12" s="1"/>
  <c r="AB89" i="12"/>
  <c r="AA89" i="12"/>
  <c r="Z89" i="12"/>
  <c r="Y89" i="12"/>
  <c r="Y84" i="12" s="1"/>
  <c r="X89" i="12"/>
  <c r="W89" i="12"/>
  <c r="V89" i="12" s="1"/>
  <c r="U89" i="12"/>
  <c r="U84" i="12" s="1"/>
  <c r="T89" i="12"/>
  <c r="T84" i="12" s="1"/>
  <c r="S89" i="12"/>
  <c r="R89" i="12"/>
  <c r="Q89" i="12"/>
  <c r="P89" i="12"/>
  <c r="O89" i="12"/>
  <c r="N89" i="12"/>
  <c r="M89" i="12"/>
  <c r="L89" i="12" s="1"/>
  <c r="K89" i="12"/>
  <c r="J89" i="12"/>
  <c r="I89" i="12"/>
  <c r="H89" i="12"/>
  <c r="G89" i="12"/>
  <c r="F89" i="12"/>
  <c r="V88" i="12"/>
  <c r="L88" i="12"/>
  <c r="E88" i="12"/>
  <c r="D88" i="12" s="1"/>
  <c r="AB86" i="12"/>
  <c r="AA86" i="12"/>
  <c r="Z86" i="12"/>
  <c r="Y86" i="12"/>
  <c r="X86" i="12"/>
  <c r="W86" i="12"/>
  <c r="V86" i="12"/>
  <c r="U86" i="12"/>
  <c r="S86" i="12"/>
  <c r="R86" i="12"/>
  <c r="Q86" i="12"/>
  <c r="Q84" i="12" s="1"/>
  <c r="P86" i="12"/>
  <c r="O86" i="12"/>
  <c r="N86" i="12"/>
  <c r="M86" i="12"/>
  <c r="L86" i="12" s="1"/>
  <c r="K86" i="12"/>
  <c r="J86" i="12"/>
  <c r="I86" i="12"/>
  <c r="I84" i="12" s="1"/>
  <c r="H86" i="12"/>
  <c r="G86" i="12"/>
  <c r="F86" i="12"/>
  <c r="E86" i="12"/>
  <c r="AA84" i="12"/>
  <c r="W84" i="12"/>
  <c r="S84" i="12"/>
  <c r="O84" i="12"/>
  <c r="K84" i="12"/>
  <c r="G84" i="12"/>
  <c r="V83" i="12"/>
  <c r="L83" i="12"/>
  <c r="E83" i="12"/>
  <c r="D83" i="12"/>
  <c r="V82" i="12"/>
  <c r="L82" i="12"/>
  <c r="E82" i="12"/>
  <c r="D82" i="12"/>
  <c r="V81" i="12"/>
  <c r="L81" i="12"/>
  <c r="E81" i="12"/>
  <c r="D81" i="12"/>
  <c r="V80" i="12"/>
  <c r="L80" i="12"/>
  <c r="E80" i="12"/>
  <c r="D80" i="12"/>
  <c r="V79" i="12"/>
  <c r="L79" i="12"/>
  <c r="E79" i="12"/>
  <c r="D79" i="12"/>
  <c r="V78" i="12"/>
  <c r="L78" i="12"/>
  <c r="E78" i="12"/>
  <c r="D78" i="12"/>
  <c r="AB76" i="12"/>
  <c r="AA76" i="12"/>
  <c r="AA74" i="12" s="1"/>
  <c r="Z76" i="12"/>
  <c r="Y76" i="12"/>
  <c r="Y74" i="12" s="1"/>
  <c r="X76" i="12"/>
  <c r="W76" i="12"/>
  <c r="V76" i="12" s="1"/>
  <c r="U76" i="12"/>
  <c r="U74" i="12" s="1"/>
  <c r="T76" i="12"/>
  <c r="S76" i="12"/>
  <c r="S74" i="12" s="1"/>
  <c r="R76" i="12"/>
  <c r="R74" i="12" s="1"/>
  <c r="Q76" i="12"/>
  <c r="Q74" i="12" s="1"/>
  <c r="P76" i="12"/>
  <c r="P74" i="12" s="1"/>
  <c r="O76" i="12"/>
  <c r="O74" i="12" s="1"/>
  <c r="N76" i="12"/>
  <c r="N74" i="12" s="1"/>
  <c r="M76" i="12"/>
  <c r="K76" i="12"/>
  <c r="K74" i="12" s="1"/>
  <c r="J76" i="12"/>
  <c r="I76" i="12"/>
  <c r="I74" i="12" s="1"/>
  <c r="H76" i="12"/>
  <c r="G76" i="12"/>
  <c r="G74" i="12" s="1"/>
  <c r="F76" i="12"/>
  <c r="E76" i="12"/>
  <c r="AB74" i="12"/>
  <c r="Z74" i="12"/>
  <c r="X74" i="12"/>
  <c r="T74" i="12"/>
  <c r="J74" i="12"/>
  <c r="H74" i="12"/>
  <c r="F74" i="12"/>
  <c r="E74" i="12" s="1"/>
  <c r="V73" i="12"/>
  <c r="L73" i="12"/>
  <c r="E73" i="12"/>
  <c r="V72" i="12"/>
  <c r="R72" i="12"/>
  <c r="L72" i="12"/>
  <c r="E72" i="12"/>
  <c r="V71" i="12"/>
  <c r="L71" i="12"/>
  <c r="E71" i="12"/>
  <c r="D71" i="12" s="1"/>
  <c r="R69" i="12"/>
  <c r="L69" i="12"/>
  <c r="E69" i="12"/>
  <c r="V68" i="12"/>
  <c r="L68" i="12"/>
  <c r="E68" i="12"/>
  <c r="D68" i="12" s="1"/>
  <c r="L67" i="12"/>
  <c r="E67" i="12"/>
  <c r="D67" i="12" s="1"/>
  <c r="V66" i="12"/>
  <c r="L66" i="12"/>
  <c r="E66" i="12"/>
  <c r="V65" i="12"/>
  <c r="L65" i="12"/>
  <c r="E65" i="12"/>
  <c r="D65" i="12" s="1"/>
  <c r="V64" i="12"/>
  <c r="L64" i="12"/>
  <c r="E64" i="12"/>
  <c r="D64" i="12" s="1"/>
  <c r="V63" i="12"/>
  <c r="L63" i="12"/>
  <c r="E63" i="12"/>
  <c r="D63" i="12" s="1"/>
  <c r="V62" i="12"/>
  <c r="L62" i="12"/>
  <c r="E62" i="12"/>
  <c r="D62" i="12" s="1"/>
  <c r="V61" i="12"/>
  <c r="L61" i="12"/>
  <c r="E61" i="12"/>
  <c r="D61" i="12" s="1"/>
  <c r="E60" i="12"/>
  <c r="D60" i="12" s="1"/>
  <c r="V59" i="12"/>
  <c r="L59" i="12"/>
  <c r="E59" i="12"/>
  <c r="D59" i="12" s="1"/>
  <c r="AB57" i="12"/>
  <c r="AB55" i="12" s="1"/>
  <c r="AA57" i="12"/>
  <c r="Z57" i="12"/>
  <c r="Z55" i="12" s="1"/>
  <c r="Y57" i="12"/>
  <c r="X57" i="12"/>
  <c r="X55" i="12" s="1"/>
  <c r="W57" i="12"/>
  <c r="W55" i="12" s="1"/>
  <c r="U57" i="12"/>
  <c r="U55" i="12" s="1"/>
  <c r="T57" i="12"/>
  <c r="S57" i="12"/>
  <c r="S55" i="12" s="1"/>
  <c r="R57" i="12"/>
  <c r="R55" i="12" s="1"/>
  <c r="Q57" i="12"/>
  <c r="Q55" i="12" s="1"/>
  <c r="P57" i="12"/>
  <c r="O57" i="12"/>
  <c r="O55" i="12" s="1"/>
  <c r="N57" i="12"/>
  <c r="N55" i="12" s="1"/>
  <c r="M57" i="12"/>
  <c r="K57" i="12"/>
  <c r="K55" i="12" s="1"/>
  <c r="J57" i="12"/>
  <c r="J55" i="12" s="1"/>
  <c r="I57" i="12"/>
  <c r="I55" i="12" s="1"/>
  <c r="H57" i="12"/>
  <c r="H55" i="12" s="1"/>
  <c r="G57" i="12"/>
  <c r="G55" i="12" s="1"/>
  <c r="F57" i="12"/>
  <c r="F55" i="12" s="1"/>
  <c r="Y55" i="12"/>
  <c r="T55" i="12"/>
  <c r="P55" i="12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/>
  <c r="V36" i="12"/>
  <c r="D36" i="12" s="1"/>
  <c r="AA34" i="12"/>
  <c r="V34" i="12" s="1"/>
  <c r="D34" i="12" s="1"/>
  <c r="L33" i="12"/>
  <c r="D33" i="12"/>
  <c r="T32" i="12"/>
  <c r="L32" i="12"/>
  <c r="D32" i="12" s="1"/>
  <c r="T30" i="12"/>
  <c r="S30" i="12"/>
  <c r="R30" i="12"/>
  <c r="Q30" i="12"/>
  <c r="P30" i="12"/>
  <c r="O30" i="12"/>
  <c r="N30" i="12"/>
  <c r="M30" i="12"/>
  <c r="L30" i="12" s="1"/>
  <c r="D30" i="12" s="1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 s="1"/>
  <c r="V20" i="12"/>
  <c r="D20" i="12" s="1"/>
  <c r="E19" i="12"/>
  <c r="D19" i="12" s="1"/>
  <c r="AB17" i="12"/>
  <c r="AA17" i="12"/>
  <c r="Y17" i="12"/>
  <c r="X17" i="12"/>
  <c r="X10" i="12" s="1"/>
  <c r="W17" i="12"/>
  <c r="V17" i="12"/>
  <c r="K17" i="12"/>
  <c r="J17" i="12"/>
  <c r="J10" i="12" s="1"/>
  <c r="I17" i="12"/>
  <c r="H17" i="12"/>
  <c r="E17" i="12" s="1"/>
  <c r="D17" i="12" s="1"/>
  <c r="F17" i="12"/>
  <c r="V15" i="12"/>
  <c r="D15" i="12" s="1"/>
  <c r="V14" i="12"/>
  <c r="D14" i="12" s="1"/>
  <c r="V12" i="12"/>
  <c r="D12" i="12" s="1"/>
  <c r="AB10" i="12"/>
  <c r="Z10" i="12"/>
  <c r="Y10" i="12"/>
  <c r="W10" i="12"/>
  <c r="T10" i="12"/>
  <c r="S10" i="12"/>
  <c r="R10" i="12"/>
  <c r="Q10" i="12"/>
  <c r="P10" i="12"/>
  <c r="O10" i="12"/>
  <c r="N10" i="12"/>
  <c r="M10" i="12"/>
  <c r="L10" i="12" s="1"/>
  <c r="K10" i="12"/>
  <c r="I10" i="12"/>
  <c r="G10" i="12"/>
  <c r="F10" i="12"/>
  <c r="A3" i="12"/>
  <c r="A4" i="3" s="1"/>
  <c r="D86" i="12" l="1"/>
  <c r="D17" i="35"/>
  <c r="D57" i="35"/>
  <c r="V150" i="35"/>
  <c r="D69" i="35"/>
  <c r="D85" i="35"/>
  <c r="D115" i="35"/>
  <c r="L57" i="12"/>
  <c r="D73" i="12"/>
  <c r="M84" i="12"/>
  <c r="E89" i="12"/>
  <c r="D89" i="12" s="1"/>
  <c r="H84" i="12"/>
  <c r="J84" i="12"/>
  <c r="N84" i="12"/>
  <c r="P84" i="12"/>
  <c r="R84" i="12"/>
  <c r="X84" i="12"/>
  <c r="Z84" i="12"/>
  <c r="AB84" i="12"/>
  <c r="D92" i="12"/>
  <c r="D117" i="12"/>
  <c r="D122" i="12"/>
  <c r="D126" i="12"/>
  <c r="D130" i="12"/>
  <c r="D132" i="12"/>
  <c r="D134" i="12"/>
  <c r="D136" i="12"/>
  <c r="D138" i="12"/>
  <c r="D140" i="12"/>
  <c r="F10" i="35"/>
  <c r="E10" i="35" s="1"/>
  <c r="D10" i="35" s="1"/>
  <c r="M55" i="35"/>
  <c r="W55" i="35"/>
  <c r="E99" i="35"/>
  <c r="F150" i="35"/>
  <c r="G53" i="35"/>
  <c r="G150" i="35" s="1"/>
  <c r="V101" i="35"/>
  <c r="D101" i="35" s="1"/>
  <c r="D107" i="35"/>
  <c r="D10" i="36"/>
  <c r="D17" i="36"/>
  <c r="D85" i="36"/>
  <c r="E99" i="36"/>
  <c r="M55" i="36"/>
  <c r="W55" i="36"/>
  <c r="H57" i="36"/>
  <c r="T57" i="36"/>
  <c r="T55" i="36" s="1"/>
  <c r="T53" i="36" s="1"/>
  <c r="T150" i="36" s="1"/>
  <c r="E59" i="36"/>
  <c r="L59" i="36"/>
  <c r="F73" i="36"/>
  <c r="E73" i="36" s="1"/>
  <c r="D73" i="36" s="1"/>
  <c r="F83" i="36"/>
  <c r="E83" i="36" s="1"/>
  <c r="D83" i="36" s="1"/>
  <c r="E119" i="36"/>
  <c r="D119" i="36" s="1"/>
  <c r="H153" i="36"/>
  <c r="AB52" i="36"/>
  <c r="H10" i="12"/>
  <c r="E10" i="12" s="1"/>
  <c r="L100" i="12"/>
  <c r="L102" i="12"/>
  <c r="D115" i="12"/>
  <c r="D66" i="12"/>
  <c r="D69" i="12"/>
  <c r="D121" i="12"/>
  <c r="V100" i="12"/>
  <c r="J14" i="3" s="1"/>
  <c r="J11" i="3" s="1"/>
  <c r="V102" i="12"/>
  <c r="D123" i="12"/>
  <c r="D72" i="12"/>
  <c r="E55" i="12"/>
  <c r="M55" i="12"/>
  <c r="L55" i="12" s="1"/>
  <c r="E57" i="12"/>
  <c r="V57" i="12"/>
  <c r="E100" i="12"/>
  <c r="E102" i="12"/>
  <c r="D102" i="12" s="1"/>
  <c r="D124" i="12"/>
  <c r="L76" i="12"/>
  <c r="D76" i="12" s="1"/>
  <c r="G53" i="12"/>
  <c r="G151" i="12" s="1"/>
  <c r="K53" i="12"/>
  <c r="K151" i="12" s="1"/>
  <c r="O53" i="12"/>
  <c r="O151" i="12" s="1"/>
  <c r="S53" i="12"/>
  <c r="S151" i="12" s="1"/>
  <c r="M74" i="12"/>
  <c r="L74" i="12" s="1"/>
  <c r="W74" i="12"/>
  <c r="V74" i="12" s="1"/>
  <c r="I53" i="12"/>
  <c r="I151" i="12" s="1"/>
  <c r="Q53" i="12"/>
  <c r="Q151" i="12" s="1"/>
  <c r="U53" i="12"/>
  <c r="Y53" i="12"/>
  <c r="H53" i="12"/>
  <c r="H151" i="12" s="1"/>
  <c r="J53" i="12"/>
  <c r="J151" i="12" s="1"/>
  <c r="N53" i="12"/>
  <c r="N151" i="12" s="1"/>
  <c r="P53" i="12"/>
  <c r="P151" i="12" s="1"/>
  <c r="R53" i="12"/>
  <c r="R151" i="12" s="1"/>
  <c r="T53" i="12"/>
  <c r="T151" i="12" s="1"/>
  <c r="X53" i="12"/>
  <c r="Z53" i="12"/>
  <c r="AB53" i="12"/>
  <c r="AB151" i="12" s="1"/>
  <c r="AB52" i="12" s="1"/>
  <c r="D116" i="12"/>
  <c r="AA55" i="12"/>
  <c r="V55" i="12" s="1"/>
  <c r="D55" i="12" s="1"/>
  <c r="AA10" i="12"/>
  <c r="V10" i="12" s="1"/>
  <c r="D10" i="12" s="1"/>
  <c r="V84" i="12"/>
  <c r="M53" i="12"/>
  <c r="W53" i="12"/>
  <c r="F84" i="12"/>
  <c r="D100" i="12"/>
  <c r="G14" i="3"/>
  <c r="D99" i="35"/>
  <c r="AD99" i="35" s="1"/>
  <c r="H14" i="3"/>
  <c r="E53" i="35"/>
  <c r="V55" i="36" l="1"/>
  <c r="W53" i="36"/>
  <c r="V53" i="36" s="1"/>
  <c r="F53" i="36"/>
  <c r="I14" i="3"/>
  <c r="D99" i="36"/>
  <c r="AD101" i="36" s="1"/>
  <c r="V55" i="35"/>
  <c r="W53" i="35"/>
  <c r="V53" i="35" s="1"/>
  <c r="L84" i="12"/>
  <c r="D59" i="36"/>
  <c r="E57" i="36"/>
  <c r="H55" i="36"/>
  <c r="L55" i="36"/>
  <c r="M53" i="36"/>
  <c r="E150" i="35"/>
  <c r="L57" i="36"/>
  <c r="L55" i="35"/>
  <c r="D55" i="35" s="1"/>
  <c r="M53" i="35"/>
  <c r="AA53" i="12"/>
  <c r="AA151" i="12" s="1"/>
  <c r="V151" i="12" s="1"/>
  <c r="D57" i="12"/>
  <c r="D74" i="12"/>
  <c r="L53" i="12"/>
  <c r="M151" i="12"/>
  <c r="L151" i="12" s="1"/>
  <c r="E84" i="12"/>
  <c r="D84" i="12" s="1"/>
  <c r="F53" i="12"/>
  <c r="G11" i="3"/>
  <c r="D14" i="3"/>
  <c r="D11" i="3" s="1"/>
  <c r="E14" i="3"/>
  <c r="E11" i="3" s="1"/>
  <c r="H11" i="3"/>
  <c r="D57" i="36" l="1"/>
  <c r="F150" i="36"/>
  <c r="L53" i="36"/>
  <c r="M150" i="36"/>
  <c r="L150" i="36" s="1"/>
  <c r="H53" i="36"/>
  <c r="H150" i="36" s="1"/>
  <c r="E55" i="36"/>
  <c r="D55" i="36" s="1"/>
  <c r="F14" i="3"/>
  <c r="F11" i="3" s="1"/>
  <c r="I11" i="3"/>
  <c r="M150" i="35"/>
  <c r="L150" i="35" s="1"/>
  <c r="D150" i="35" s="1"/>
  <c r="L53" i="35"/>
  <c r="D53" i="35" s="1"/>
  <c r="AD11" i="35" s="1"/>
  <c r="AD12" i="35" s="1"/>
  <c r="V53" i="12"/>
  <c r="E53" i="12"/>
  <c r="D53" i="12" s="1"/>
  <c r="F151" i="12"/>
  <c r="E151" i="12" s="1"/>
  <c r="D151" i="12" s="1"/>
  <c r="E53" i="36" l="1"/>
  <c r="D53" i="36" s="1"/>
  <c r="AD11" i="36" s="1"/>
  <c r="AD12" i="36" s="1"/>
  <c r="AD60" i="36" s="1"/>
  <c r="AE60" i="36" s="1"/>
  <c r="E150" i="36"/>
  <c r="D150" i="36" s="1"/>
</calcChain>
</file>

<file path=xl/sharedStrings.xml><?xml version="1.0" encoding="utf-8"?>
<sst xmlns="http://schemas.openxmlformats.org/spreadsheetml/2006/main" count="1723" uniqueCount="435">
  <si>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</si>
  <si>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</si>
  <si>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</si>
  <si>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</si>
  <si>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</si>
  <si>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</si>
  <si>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</si>
  <si>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</si>
  <si>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</si>
  <si>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</si>
  <si>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</si>
  <si>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</si>
  <si>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</si>
  <si>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</si>
  <si>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</si>
  <si>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</si>
  <si>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</si>
  <si>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</si>
  <si>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</si>
  <si>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</si>
  <si>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</si>
  <si>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</si>
  <si>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</si>
  <si>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</si>
  <si>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</si>
  <si>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</si>
  <si>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</si>
  <si>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</si>
  <si>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</si>
  <si>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</si>
  <si>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</si>
  <si>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</si>
  <si>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</si>
  <si>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</si>
  <si>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</si>
  <si>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</si>
  <si>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</si>
  <si>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</si>
  <si>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</si>
  <si>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</si>
  <si>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</si>
  <si>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</si>
  <si>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</si>
  <si>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</si>
  <si>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</si>
  <si>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</si>
  <si>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</si>
  <si>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</si>
  <si>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</si>
  <si>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</si>
  <si>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</si>
  <si>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</si>
  <si>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</si>
  <si>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</si>
  <si>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</si>
  <si>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</si>
  <si>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</si>
  <si>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</si>
  <si>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</si>
  <si>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</si>
  <si>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</si>
  <si>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</si>
  <si>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</si>
  <si>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</si>
  <si>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</si>
  <si>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</si>
  <si>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</si>
  <si>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</si>
  <si>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</si>
  <si>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</si>
  <si>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</si>
  <si>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</si>
  <si>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</si>
  <si>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</si>
  <si>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</si>
  <si>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</si>
  <si>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</si>
  <si>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</si>
  <si>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</si>
  <si>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</si>
  <si>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</si>
  <si>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</si>
  <si>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</si>
  <si>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</si>
  <si>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</si>
  <si>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</si>
  <si>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</si>
  <si>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</si>
  <si>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</si>
  <si>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</si>
  <si>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</si>
  <si>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</si>
  <si>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</si>
  <si>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</si>
  <si>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</si>
  <si>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</si>
  <si>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</si>
  <si>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</si>
  <si>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</si>
  <si>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</si>
  <si>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</si>
  <si>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</si>
  <si>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</si>
  <si>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</si>
  <si>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</si>
  <si>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</si>
  <si>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</si>
  <si>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</si>
  <si>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</si>
  <si>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</si>
  <si>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</si>
  <si>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</si>
  <si>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</si>
  <si>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</si>
  <si>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</si>
  <si>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</si>
  <si>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</si>
  <si>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</si>
  <si>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</si>
  <si>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</si>
  <si>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</si>
  <si>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</si>
  <si>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</si>
  <si>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</si>
  <si>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</si>
  <si>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</si>
  <si>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</si>
  <si>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</si>
  <si>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</si>
  <si>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</si>
  <si>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</si>
  <si>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</si>
  <si>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</si>
  <si>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</si>
  <si>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</si>
  <si>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</si>
  <si>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</si>
  <si>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</si>
  <si>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</si>
  <si>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</si>
  <si>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</si>
  <si>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</si>
  <si>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</si>
  <si>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</si>
  <si>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</si>
  <si>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</si>
  <si>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</si>
  <si>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</si>
  <si>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</si>
  <si>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</si>
  <si>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</si>
  <si>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</si>
  <si>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</si>
  <si>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</si>
  <si>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</si>
  <si>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</si>
  <si>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</si>
  <si>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</si>
  <si>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</si>
  <si>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</si>
  <si>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</si>
  <si>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</si>
  <si>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</si>
  <si>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</si>
  <si>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</si>
  <si>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</si>
  <si>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</si>
  <si>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</si>
  <si>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</si>
  <si>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</si>
  <si>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</si>
  <si>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</si>
  <si>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</si>
  <si>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</si>
  <si>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</si>
  <si>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</si>
  <si>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</si>
  <si>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</si>
  <si>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</si>
  <si>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</si>
  <si>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</si>
  <si>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</si>
  <si>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</si>
  <si>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</si>
  <si>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</si>
  <si>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</si>
  <si>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</si>
  <si>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</si>
  <si>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</si>
  <si>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</si>
  <si>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</si>
  <si>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</si>
  <si>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</si>
  <si>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</si>
  <si>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</si>
  <si>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</si>
  <si>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</si>
  <si>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</si>
  <si>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</si>
  <si>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</si>
  <si>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</si>
  <si>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</si>
  <si>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</si>
  <si>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</si>
  <si>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</si>
  <si>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</si>
  <si>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</si>
  <si>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</si>
  <si>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</si>
  <si>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</si>
  <si>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</si>
  <si>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</si>
  <si>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</si>
  <si>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</si>
  <si>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</si>
  <si>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</si>
  <si>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</si>
  <si>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</si>
  <si>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</si>
  <si>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</si>
  <si>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</si>
  <si>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</si>
  <si>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</si>
  <si>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</si>
  <si>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</si>
  <si>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</si>
  <si>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</si>
  <si>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</si>
  <si>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</si>
  <si>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</si>
  <si>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</si>
  <si>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</si>
  <si>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</si>
  <si>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</si>
  <si>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</si>
  <si>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</si>
  <si>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</si>
  <si>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</si>
  <si>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</si>
  <si>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</si>
  <si>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</si>
  <si>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</si>
  <si>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</si>
  <si>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</si>
  <si>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</si>
  <si>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</si>
  <si>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</si>
  <si>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</si>
  <si>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</si>
  <si>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</si>
  <si>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</si>
  <si>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</si>
  <si>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</si>
  <si>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</si>
  <si>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</si>
  <si>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</si>
  <si>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</si>
  <si>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</si>
  <si>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</si>
  <si>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</si>
  <si>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</si>
  <si>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</si>
  <si>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</si>
  <si>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</si>
  <si>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</si>
  <si>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</si>
  <si>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</si>
  <si>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</si>
  <si>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</si>
  <si>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</si>
  <si>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</si>
  <si>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</si>
  <si>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</si>
  <si>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</si>
  <si>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</si>
  <si>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</si>
  <si>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</si>
  <si>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</si>
  <si>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</si>
  <si>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</si>
  <si>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</si>
  <si>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</si>
  <si>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</si>
  <si>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</si>
  <si>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</si>
  <si>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</si>
  <si>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</si>
  <si>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</si>
  <si>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</si>
  <si>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</si>
  <si>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</si>
  <si>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</si>
  <si>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</si>
  <si>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</si>
  <si>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</si>
  <si>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</si>
  <si>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</si>
  <si>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</si>
  <si>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</si>
  <si>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</si>
  <si>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</si>
  <si>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</si>
  <si>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</si>
  <si>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</si>
  <si>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</si>
  <si>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</si>
  <si>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</si>
  <si>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</si>
  <si>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</si>
  <si>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</si>
  <si>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</si>
  <si>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</si>
  <si>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</si>
  <si>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</si>
  <si>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</si>
  <si>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</si>
  <si>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</si>
  <si>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</si>
  <si>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</si>
  <si>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</si>
  <si>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</si>
  <si>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</si>
  <si>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</si>
  <si>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</si>
  <si>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</si>
  <si>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</si>
  <si>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</si>
  <si>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</si>
  <si>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</si>
  <si>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</si>
  <si>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</si>
  <si>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</si>
  <si>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</si>
  <si>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</si>
  <si>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</si>
  <si>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</si>
  <si>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</si>
  <si>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</si>
  <si>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</si>
  <si>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</si>
  <si>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</si>
  <si>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</si>
  <si>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</si>
  <si>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</si>
  <si>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</si>
  <si>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</si>
  <si>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</si>
  <si>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</si>
  <si>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</si>
  <si>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</si>
  <si>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</si>
  <si>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</si>
  <si>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</si>
  <si>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</si>
  <si>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</si>
  <si>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</si>
  <si>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</si>
  <si>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</si>
  <si>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</si>
  <si>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</si>
  <si>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</si>
  <si>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</si>
  <si>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</si>
  <si>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</si>
  <si>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</si>
  <si>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</si>
  <si>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</si>
  <si>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</si>
  <si>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</si>
  <si>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</si>
  <si>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</si>
  <si>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</si>
  <si>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</si>
  <si>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</si>
  <si>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</si>
  <si>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</si>
  <si>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</si>
  <si>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</si>
  <si>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</si>
  <si>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</si>
  <si>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</si>
  <si>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</si>
  <si>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</si>
  <si>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</si>
  <si>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</si>
  <si>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</si>
  <si>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Панаева И.А.  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4 -12-74</t>
    </r>
    <r>
      <rPr>
        <sz val="12"/>
        <color indexed="8"/>
        <rFont val="Times New Roman"/>
        <family val="1"/>
        <charset val="204"/>
      </rPr>
      <t>_</t>
    </r>
  </si>
  <si>
    <t xml:space="preserve">            средства подлежащие возврату в бюджет: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</si>
  <si>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</si>
  <si>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</si>
  <si>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</si>
  <si>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</si>
  <si>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</si>
  <si>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</si>
  <si>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</si>
  <si>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</si>
  <si>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</si>
  <si>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</si>
  <si>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</si>
  <si>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</si>
  <si>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</si>
  <si>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</si>
  <si>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</si>
  <si>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</si>
  <si>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</si>
  <si>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</si>
  <si>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</si>
  <si>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</si>
  <si>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</si>
  <si>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</si>
  <si>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</si>
  <si>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</si>
  <si>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</si>
  <si>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</si>
  <si>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</si>
  <si>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</si>
  <si>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</si>
  <si>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</si>
  <si>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</si>
  <si>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</si>
  <si>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</si>
  <si>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</si>
  <si>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</si>
  <si>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</si>
  <si>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</si>
  <si>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</si>
  <si>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t>Зам.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</si>
  <si>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Попова Н.С._______</t>
    </r>
    <r>
      <rPr>
        <sz val="12"/>
        <color indexed="8"/>
        <rFont val="Times New Roman"/>
        <family val="1"/>
        <charset val="204"/>
      </rPr>
      <t>_</t>
    </r>
  </si>
  <si>
    <t>852.290.0000</t>
  </si>
  <si>
    <t>851.291.0000</t>
  </si>
  <si>
    <t>112.226.1124</t>
  </si>
  <si>
    <t>возмещение расходов на медицинские услуги(первичный мед.осмотр)</t>
  </si>
  <si>
    <t>06.06.2019.</t>
  </si>
  <si>
    <t>27.06.2019.</t>
  </si>
  <si>
    <r>
      <t xml:space="preserve">« 27»  </t>
    </r>
    <r>
      <rPr>
        <b/>
        <u/>
        <sz val="12"/>
        <color indexed="8"/>
        <rFont val="Times New Roman"/>
        <family val="1"/>
        <charset val="204"/>
      </rPr>
      <t>июня</t>
    </r>
    <r>
      <rPr>
        <b/>
        <sz val="12"/>
        <color indexed="8"/>
        <rFont val="Times New Roman"/>
        <family val="1"/>
        <charset val="204"/>
      </rPr>
      <t xml:space="preserve">  2019 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</si>
</sst>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430334</xdr:colOff>
      <xdr:row>50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4300" y="1"/>
          <a:ext cx="7307383" cy="1005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workbookViewId="0">
      <selection activeCell="A5" sqref="A5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0" t="s">
        <v>273</v>
      </c>
      <c r="B1" s="100"/>
      <c r="C1" s="100"/>
      <c r="D1" s="100"/>
    </row>
    <row r="2" spans="1:4" x14ac:dyDescent="0.25">
      <c r="A2" s="100" t="s">
        <v>364</v>
      </c>
      <c r="B2" s="100"/>
      <c r="C2" s="100"/>
      <c r="D2" s="100"/>
    </row>
    <row r="3" spans="1:4" x14ac:dyDescent="0.25">
      <c r="A3" s="100" t="s">
        <v>363</v>
      </c>
      <c r="B3" s="100"/>
      <c r="C3" s="100"/>
      <c r="D3" s="100"/>
    </row>
    <row r="4" spans="1:4" x14ac:dyDescent="0.25">
      <c r="A4" s="100" t="s">
        <v>362</v>
      </c>
      <c r="B4" s="100"/>
      <c r="C4" s="100"/>
      <c r="D4" s="100"/>
    </row>
    <row r="5" spans="1:4" ht="25.15" customHeight="1" x14ac:dyDescent="0.25"/>
    <row r="6" spans="1:4" ht="15.75" x14ac:dyDescent="0.25">
      <c r="A6" s="104" t="s">
        <v>272</v>
      </c>
      <c r="B6" s="104"/>
      <c r="C6" s="104"/>
      <c r="D6" s="104"/>
    </row>
    <row r="7" spans="1:4" ht="16.149999999999999" customHeight="1" x14ac:dyDescent="0.25">
      <c r="A7" s="108" t="s">
        <v>346</v>
      </c>
      <c r="B7" s="108"/>
      <c r="C7" s="108"/>
      <c r="D7" s="108"/>
    </row>
    <row r="8" spans="1:4" ht="14.1" customHeight="1" x14ac:dyDescent="0.25">
      <c r="A8" s="100" t="s">
        <v>271</v>
      </c>
      <c r="B8" s="100"/>
      <c r="C8" s="100"/>
      <c r="D8" s="100"/>
    </row>
    <row r="9" spans="1:4" ht="14.1" customHeight="1" x14ac:dyDescent="0.25">
      <c r="A9" s="100" t="s">
        <v>270</v>
      </c>
      <c r="B9" s="100"/>
      <c r="C9" s="100"/>
      <c r="D9" s="100"/>
    </row>
    <row r="10" spans="1:4" ht="18.600000000000001" customHeight="1" x14ac:dyDescent="0.25">
      <c r="A10" s="108" t="s">
        <v>361</v>
      </c>
      <c r="B10" s="108"/>
      <c r="C10" s="108"/>
      <c r="D10" s="108"/>
    </row>
    <row r="11" spans="1:4" ht="14.1" customHeight="1" x14ac:dyDescent="0.25">
      <c r="A11" s="100" t="s">
        <v>269</v>
      </c>
      <c r="B11" s="100"/>
      <c r="C11" s="100"/>
      <c r="D11" s="100"/>
    </row>
    <row r="12" spans="1:4" ht="19.149999999999999" customHeight="1" x14ac:dyDescent="0.25">
      <c r="A12" s="105" t="s">
        <v>425</v>
      </c>
      <c r="B12" s="105"/>
      <c r="C12" s="105"/>
      <c r="D12" s="105"/>
    </row>
    <row r="13" spans="1:4" ht="14.1" customHeight="1" x14ac:dyDescent="0.25"/>
    <row r="14" spans="1:4" ht="20.25" customHeight="1" x14ac:dyDescent="0.25">
      <c r="A14" s="104" t="s">
        <v>268</v>
      </c>
      <c r="B14" s="104"/>
      <c r="C14" s="104"/>
      <c r="D14" s="104"/>
    </row>
    <row r="15" spans="1:4" ht="20.25" customHeight="1" x14ac:dyDescent="0.3">
      <c r="A15" s="103" t="s">
        <v>391</v>
      </c>
      <c r="B15" s="103"/>
      <c r="C15" s="103"/>
      <c r="D15" s="103"/>
    </row>
    <row r="16" spans="1:4" ht="20.25" customHeight="1" x14ac:dyDescent="0.3">
      <c r="A16" s="103" t="s">
        <v>392</v>
      </c>
      <c r="B16" s="103"/>
      <c r="C16" s="103"/>
      <c r="D16" s="103"/>
    </row>
    <row r="17" spans="1:4" ht="20.25" customHeight="1" x14ac:dyDescent="0.25">
      <c r="A17" s="104" t="s">
        <v>347</v>
      </c>
      <c r="B17" s="104"/>
      <c r="C17" s="104"/>
      <c r="D17" s="104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434</v>
      </c>
      <c r="C20" s="61" t="s">
        <v>274</v>
      </c>
      <c r="D20" s="54" t="s">
        <v>433</v>
      </c>
    </row>
    <row r="21" spans="1:4" ht="29.45" customHeight="1" x14ac:dyDescent="0.25">
      <c r="A21" s="37"/>
      <c r="B21" s="106" t="s">
        <v>277</v>
      </c>
      <c r="C21" s="107"/>
      <c r="D21" s="54" t="s">
        <v>432</v>
      </c>
    </row>
    <row r="22" spans="1:4" ht="82.5" customHeight="1" x14ac:dyDescent="0.3">
      <c r="A22" s="49" t="s">
        <v>341</v>
      </c>
      <c r="B22" s="101" t="s">
        <v>376</v>
      </c>
      <c r="C22" s="102"/>
      <c r="D22" s="56"/>
    </row>
    <row r="23" spans="1:4" ht="26.25" customHeight="1" x14ac:dyDescent="0.25">
      <c r="A23" s="49" t="s">
        <v>342</v>
      </c>
      <c r="B23" s="53" t="s">
        <v>378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382</v>
      </c>
      <c r="C26" s="62"/>
      <c r="D26" s="56"/>
    </row>
    <row r="27" spans="1:4" ht="82.5" customHeight="1" x14ac:dyDescent="0.25">
      <c r="A27" s="52" t="s">
        <v>345</v>
      </c>
      <c r="B27" s="50" t="s">
        <v>377</v>
      </c>
      <c r="C27" s="62"/>
      <c r="D27" s="38"/>
    </row>
  </sheetData>
  <mergeCells count="17">
    <mergeCell ref="A10:D10"/>
    <mergeCell ref="A1:D1"/>
    <mergeCell ref="A2:D2"/>
    <mergeCell ref="A3:D3"/>
    <mergeCell ref="A4:D4"/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zoomScale="130" zoomScaleNormal="130" workbookViewId="0">
      <selection activeCell="A115" sqref="A61:XFD115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0" t="s">
        <v>278</v>
      </c>
      <c r="B1" s="110"/>
    </row>
    <row r="2" spans="1:2" s="39" customFormat="1" ht="25.5" customHeight="1" x14ac:dyDescent="0.25">
      <c r="A2" s="109" t="s">
        <v>280</v>
      </c>
      <c r="B2" s="109"/>
    </row>
    <row r="3" spans="1:2" s="39" customFormat="1" ht="26.25" customHeight="1" x14ac:dyDescent="0.25">
      <c r="A3" s="111" t="s">
        <v>383</v>
      </c>
      <c r="B3" s="111"/>
    </row>
    <row r="4" spans="1:2" s="39" customFormat="1" ht="33" customHeight="1" x14ac:dyDescent="0.25">
      <c r="A4" s="109" t="s">
        <v>279</v>
      </c>
      <c r="B4" s="109"/>
    </row>
    <row r="5" spans="1:2" s="39" customFormat="1" x14ac:dyDescent="0.25">
      <c r="A5" s="111" t="s">
        <v>384</v>
      </c>
      <c r="B5" s="111"/>
    </row>
    <row r="6" spans="1:2" s="39" customFormat="1" ht="42.6" customHeight="1" x14ac:dyDescent="0.25">
      <c r="A6" s="109" t="s">
        <v>281</v>
      </c>
      <c r="B6" s="109"/>
    </row>
    <row r="7" spans="1:2" s="39" customFormat="1" x14ac:dyDescent="0.25">
      <c r="A7" s="40" t="s">
        <v>385</v>
      </c>
      <c r="B7" s="40"/>
    </row>
    <row r="8" spans="1:2" x14ac:dyDescent="0.25">
      <c r="A8" s="113"/>
      <c r="B8" s="113"/>
    </row>
    <row r="9" spans="1:2" ht="15.75" x14ac:dyDescent="0.25">
      <c r="A9" s="114" t="s">
        <v>92</v>
      </c>
      <c r="B9" s="114"/>
    </row>
    <row r="10" spans="1:2" ht="15.75" x14ac:dyDescent="0.25">
      <c r="A10" s="114" t="s">
        <v>90</v>
      </c>
      <c r="B10" s="114"/>
    </row>
    <row r="11" spans="1:2" ht="15.75" x14ac:dyDescent="0.25">
      <c r="A11" s="115" t="s">
        <v>410</v>
      </c>
      <c r="B11" s="115"/>
    </row>
    <row r="12" spans="1:2" ht="15.75" x14ac:dyDescent="0.25">
      <c r="A12" s="115" t="s">
        <v>91</v>
      </c>
      <c r="B12" s="115"/>
    </row>
    <row r="13" spans="1:2" ht="15.75" x14ac:dyDescent="0.25">
      <c r="A13" s="112"/>
      <c r="B13" s="112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411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411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412</v>
      </c>
    </row>
    <row r="26" spans="1:2" s="2" customFormat="1" ht="29.25" customHeight="1" x14ac:dyDescent="0.25">
      <c r="A26" s="8" t="s">
        <v>17</v>
      </c>
      <c r="B26" s="7" t="s">
        <v>413</v>
      </c>
    </row>
    <row r="27" spans="1:2" s="2" customFormat="1" ht="15.75" customHeight="1" x14ac:dyDescent="0.25">
      <c r="A27" s="8" t="s">
        <v>18</v>
      </c>
      <c r="B27" s="7" t="s">
        <v>414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414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415</v>
      </c>
    </row>
    <row r="33" spans="1:2" s="2" customFormat="1" ht="29.25" customHeight="1" x14ac:dyDescent="0.25">
      <c r="A33" s="8" t="s">
        <v>22</v>
      </c>
      <c r="B33" s="7" t="s">
        <v>416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417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418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419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420</v>
      </c>
    </row>
    <row r="53" spans="1:2" s="2" customFormat="1" ht="29.25" customHeight="1" x14ac:dyDescent="0.25">
      <c r="A53" s="8" t="s">
        <v>36</v>
      </c>
      <c r="B53" s="7" t="s">
        <v>421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422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423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13:B13"/>
    <mergeCell ref="A8:B8"/>
    <mergeCell ref="A9:B9"/>
    <mergeCell ref="A10:B10"/>
    <mergeCell ref="A12:B12"/>
    <mergeCell ref="A11:B11"/>
    <mergeCell ref="A6:B6"/>
    <mergeCell ref="A1:B1"/>
    <mergeCell ref="A2:B2"/>
    <mergeCell ref="A3:B3"/>
    <mergeCell ref="A4:B4"/>
    <mergeCell ref="A5:B5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D152"/>
  <sheetViews>
    <sheetView tabSelected="1"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H74" sqref="H74"/>
    </sheetView>
  </sheetViews>
  <sheetFormatPr defaultColWidth="9.140625" defaultRowHeight="15" x14ac:dyDescent="0.25"/>
  <cols>
    <col min="1" max="1" width="43.14062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8554687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0" width="12.28515625" style="70" customWidth="1"/>
    <col min="11" max="11" width="11.855468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9.28515625" style="70" customWidth="1"/>
    <col min="23" max="26" width="11.42578125" style="70" hidden="1" customWidth="1"/>
    <col min="27" max="27" width="9.28515625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1" spans="1:30" ht="9.75" customHeight="1" x14ac:dyDescent="0.25"/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3.5" customHeight="1" x14ac:dyDescent="0.25">
      <c r="A3" s="116" t="str">
        <f>титул!B20</f>
        <v xml:space="preserve">« 27»  июня  2019  г. 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9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3.25" customHeight="1" x14ac:dyDescent="0.25">
      <c r="A8" s="117"/>
      <c r="B8" s="117"/>
      <c r="C8" s="117"/>
      <c r="D8" s="120"/>
      <c r="E8" s="98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400</v>
      </c>
      <c r="K8" s="73" t="s">
        <v>401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388</v>
      </c>
      <c r="T8" s="73" t="s">
        <v>389</v>
      </c>
      <c r="U8" s="120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99" t="s">
        <v>266</v>
      </c>
      <c r="B10" s="99">
        <v>100</v>
      </c>
      <c r="C10" s="99" t="s">
        <v>93</v>
      </c>
      <c r="D10" s="68">
        <f>E10+L10+U10+V10</f>
        <v>41727500</v>
      </c>
      <c r="E10" s="68">
        <f>SUM(F10:K10)</f>
        <v>32492700</v>
      </c>
      <c r="F10" s="68">
        <f t="shared" ref="F10:K10" si="0">F17</f>
        <v>0</v>
      </c>
      <c r="G10" s="68">
        <f t="shared" si="0"/>
        <v>0</v>
      </c>
      <c r="H10" s="68">
        <f t="shared" si="0"/>
        <v>31905600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9229800</v>
      </c>
      <c r="M10" s="68">
        <f t="shared" ref="M10:R10" si="1">M30</f>
        <v>490900</v>
      </c>
      <c r="N10" s="68">
        <f t="shared" si="1"/>
        <v>1100</v>
      </c>
      <c r="O10" s="68">
        <f t="shared" si="1"/>
        <v>904600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5000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5000</v>
      </c>
      <c r="AB10" s="68">
        <f>AB17+AB34</f>
        <v>0</v>
      </c>
      <c r="AD10" s="86"/>
    </row>
    <row r="11" spans="1:30" x14ac:dyDescent="0.25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x14ac:dyDescent="0.25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idden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14.25" customHeight="1" x14ac:dyDescent="0.25">
      <c r="A17" s="99" t="s">
        <v>99</v>
      </c>
      <c r="B17" s="99">
        <v>120</v>
      </c>
      <c r="C17" s="99">
        <v>130</v>
      </c>
      <c r="D17" s="68">
        <f>E17+V17</f>
        <v>32492700</v>
      </c>
      <c r="E17" s="68">
        <f>SUM(F17:K17)</f>
        <v>32492700</v>
      </c>
      <c r="F17" s="69">
        <f>F19+F20+F21+F22+F23+F24</f>
        <v>0</v>
      </c>
      <c r="G17" s="69"/>
      <c r="H17" s="68">
        <f>H19+H20+H21+H22+H23+H24</f>
        <v>31905600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47.25" customHeight="1" x14ac:dyDescent="0.25">
      <c r="A19" s="99" t="s">
        <v>100</v>
      </c>
      <c r="B19" s="99">
        <v>121</v>
      </c>
      <c r="C19" s="99">
        <v>130</v>
      </c>
      <c r="D19" s="68">
        <f>E19</f>
        <v>32492700</v>
      </c>
      <c r="E19" s="68">
        <f>SUM(F19:K19)</f>
        <v>32492700</v>
      </c>
      <c r="F19" s="69"/>
      <c r="G19" s="69"/>
      <c r="H19" s="69">
        <f>31700500+205100</f>
        <v>31905600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ht="11.25" customHeight="1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99" t="s">
        <v>108</v>
      </c>
      <c r="B30" s="99">
        <v>150</v>
      </c>
      <c r="C30" s="99">
        <v>180</v>
      </c>
      <c r="D30" s="68">
        <f>L30+U30</f>
        <v>9229800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9229800</v>
      </c>
      <c r="M30" s="69">
        <f t="shared" ref="M30:R30" si="2">M32+M33+M150</f>
        <v>490900</v>
      </c>
      <c r="N30" s="69">
        <f t="shared" si="2"/>
        <v>1100</v>
      </c>
      <c r="O30" s="69">
        <f t="shared" si="2"/>
        <v>904600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2" customHeight="1" x14ac:dyDescent="0.25">
      <c r="A32" s="99" t="s">
        <v>108</v>
      </c>
      <c r="B32" s="99">
        <v>150.1</v>
      </c>
      <c r="C32" s="99">
        <v>180</v>
      </c>
      <c r="D32" s="68">
        <f>L32+U32</f>
        <v>9229800</v>
      </c>
      <c r="E32" s="68"/>
      <c r="F32" s="69"/>
      <c r="G32" s="69"/>
      <c r="H32" s="69"/>
      <c r="I32" s="69"/>
      <c r="J32" s="69"/>
      <c r="K32" s="69"/>
      <c r="L32" s="68">
        <f>SUM(M32:T32)</f>
        <v>9229800</v>
      </c>
      <c r="M32" s="69">
        <v>490900</v>
      </c>
      <c r="N32" s="69">
        <v>1100</v>
      </c>
      <c r="O32" s="69">
        <f>306300-306300+904600</f>
        <v>904600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99" t="s">
        <v>387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99">
        <v>160</v>
      </c>
      <c r="C34" s="99"/>
      <c r="D34" s="68">
        <f>V34</f>
        <v>5000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5000</v>
      </c>
      <c r="W34" s="69"/>
      <c r="X34" s="69"/>
      <c r="Y34" s="69"/>
      <c r="Z34" s="69"/>
      <c r="AA34" s="69">
        <f>AA36</f>
        <v>5000</v>
      </c>
      <c r="AB34" s="69"/>
    </row>
    <row r="35" spans="1:28" x14ac:dyDescent="0.25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5000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5000</v>
      </c>
      <c r="W36" s="69"/>
      <c r="X36" s="69"/>
      <c r="Y36" s="69"/>
      <c r="Z36" s="69"/>
      <c r="AA36" s="69">
        <v>5000</v>
      </c>
      <c r="AB36" s="69"/>
    </row>
    <row r="37" spans="1:28" hidden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6.75" customHeight="1" x14ac:dyDescent="0.25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AB10+AB150-AB151-AB53</f>
        <v>0</v>
      </c>
      <c r="AC52" s="82" t="s">
        <v>374</v>
      </c>
    </row>
    <row r="53" spans="1:29" x14ac:dyDescent="0.25">
      <c r="A53" s="99" t="s">
        <v>120</v>
      </c>
      <c r="B53" s="99">
        <v>200</v>
      </c>
      <c r="C53" s="99" t="s">
        <v>121</v>
      </c>
      <c r="D53" s="68">
        <f>E53+L53+U53+V53</f>
        <v>45136956.649999999</v>
      </c>
      <c r="E53" s="68">
        <f>SUM(F53:K53)</f>
        <v>35902156.649999999</v>
      </c>
      <c r="F53" s="68">
        <f t="shared" ref="F53:K53" si="4">F55+F74+F84+F96+F98+F100</f>
        <v>3409456.65</v>
      </c>
      <c r="G53" s="68">
        <f t="shared" si="4"/>
        <v>0</v>
      </c>
      <c r="H53" s="68">
        <f t="shared" si="4"/>
        <v>31905600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9229800</v>
      </c>
      <c r="M53" s="68">
        <f t="shared" ref="M53:U53" si="5">M55+M74+M84+M96+M98+M100</f>
        <v>490900</v>
      </c>
      <c r="N53" s="68">
        <f t="shared" si="5"/>
        <v>1100</v>
      </c>
      <c r="O53" s="68">
        <f t="shared" si="5"/>
        <v>904600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S55+S74+S84+S96+S98+S100</f>
        <v>0</v>
      </c>
      <c r="T53" s="68">
        <f>T55+T74+T84+T96+T98+T100</f>
        <v>5721200</v>
      </c>
      <c r="U53" s="68">
        <f t="shared" si="5"/>
        <v>0</v>
      </c>
      <c r="V53" s="68">
        <f>SUM(W53:AB53)</f>
        <v>5000</v>
      </c>
      <c r="W53" s="68">
        <f t="shared" ref="W53:AB53" si="6">W55+W74+W84+W96+W98+W100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5000</v>
      </c>
      <c r="AB53" s="68">
        <f t="shared" si="6"/>
        <v>0</v>
      </c>
    </row>
    <row r="54" spans="1:29" ht="10.5" customHeight="1" x14ac:dyDescent="0.25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40965895.850000001</v>
      </c>
      <c r="E55" s="68">
        <f>SUM(F55:K55)</f>
        <v>33681795.850000001</v>
      </c>
      <c r="F55" s="68">
        <f t="shared" ref="F55:K55" si="7">F57</f>
        <v>2860095.85</v>
      </c>
      <c r="G55" s="68">
        <f t="shared" si="7"/>
        <v>0</v>
      </c>
      <c r="H55" s="68">
        <f t="shared" si="7"/>
        <v>30821700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7279100</v>
      </c>
      <c r="M55" s="68">
        <f t="shared" ref="M55:U55" si="8">M57</f>
        <v>390900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5000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5000</v>
      </c>
      <c r="AB55" s="68">
        <f t="shared" si="9"/>
        <v>0</v>
      </c>
    </row>
    <row r="56" spans="1:29" ht="11.25" customHeight="1" x14ac:dyDescent="0.25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ht="12" customHeight="1" x14ac:dyDescent="0.25">
      <c r="A57" s="99" t="s">
        <v>123</v>
      </c>
      <c r="B57" s="99">
        <v>211</v>
      </c>
      <c r="C57" s="99">
        <v>110</v>
      </c>
      <c r="D57" s="68">
        <f>E57+L57+U57+V57</f>
        <v>40965895.850000001</v>
      </c>
      <c r="E57" s="68">
        <f>SUM(F57:K57)</f>
        <v>33681795.850000001</v>
      </c>
      <c r="F57" s="68">
        <f t="shared" ref="F57:K57" si="10">SUM(F59:F73)</f>
        <v>2860095.85</v>
      </c>
      <c r="G57" s="68">
        <f t="shared" si="10"/>
        <v>0</v>
      </c>
      <c r="H57" s="68">
        <f t="shared" si="10"/>
        <v>30821700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7279100</v>
      </c>
      <c r="M57" s="68">
        <f t="shared" ref="M57:U57" si="11">SUM(M59:M73)</f>
        <v>390900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SUM(S59:S73)</f>
        <v>0</v>
      </c>
      <c r="T57" s="68">
        <f>SUM(T59:T73)</f>
        <v>5721200</v>
      </c>
      <c r="U57" s="68">
        <f t="shared" si="11"/>
        <v>0</v>
      </c>
      <c r="V57" s="68">
        <f>SUM(W57:AB57)</f>
        <v>5000</v>
      </c>
      <c r="W57" s="68">
        <f t="shared" ref="W57:AB57" si="12">SUM(W59:W73)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5000</v>
      </c>
      <c r="AB57" s="68">
        <f t="shared" si="12"/>
        <v>0</v>
      </c>
    </row>
    <row r="58" spans="1:29" ht="12" customHeight="1" x14ac:dyDescent="0.25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99" t="s">
        <v>124</v>
      </c>
      <c r="B59" s="99">
        <v>211.1</v>
      </c>
      <c r="C59" s="99" t="s">
        <v>283</v>
      </c>
      <c r="D59" s="68">
        <f t="shared" ref="D59:D74" si="13">E59+L59+U59+V59</f>
        <v>30217900</v>
      </c>
      <c r="E59" s="68">
        <f>SUM(F59:K59)</f>
        <v>25823700</v>
      </c>
      <c r="F59" s="69">
        <v>2194100</v>
      </c>
      <c r="G59" s="69"/>
      <c r="H59" s="69">
        <f>23472000+157600</f>
        <v>23629600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2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99" t="s">
        <v>393</v>
      </c>
      <c r="B60" s="99"/>
      <c r="C60" s="99" t="s">
        <v>394</v>
      </c>
      <c r="D60" s="68">
        <f>E60+L60+U60+V60</f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21" customHeight="1" x14ac:dyDescent="0.25">
      <c r="A61" s="99" t="s">
        <v>321</v>
      </c>
      <c r="B61" s="99">
        <v>211.2</v>
      </c>
      <c r="C61" s="99" t="s">
        <v>395</v>
      </c>
      <c r="D61" s="68">
        <f t="shared" si="13"/>
        <v>390900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390900</v>
      </c>
      <c r="M61" s="69">
        <v>390900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6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88000</v>
      </c>
      <c r="E66" s="68">
        <f t="shared" si="15"/>
        <v>8500</v>
      </c>
      <c r="F66" s="69"/>
      <c r="G66" s="69"/>
      <c r="H66" s="69">
        <v>8500</v>
      </c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12" hidden="1" customHeight="1" x14ac:dyDescent="0.25">
      <c r="A67" s="99" t="s">
        <v>397</v>
      </c>
      <c r="B67" s="99"/>
      <c r="C67" s="99" t="s">
        <v>396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4" customHeight="1" x14ac:dyDescent="0.25">
      <c r="A69" s="99" t="s">
        <v>424</v>
      </c>
      <c r="B69" s="99"/>
      <c r="C69" s="99" t="s">
        <v>398</v>
      </c>
      <c r="D69" s="68">
        <f>E69+L69+U69+V69</f>
        <v>140900</v>
      </c>
      <c r="E69" s="68">
        <f>SUM(F69:K69)</f>
        <v>26000</v>
      </c>
      <c r="F69" s="69"/>
      <c r="G69" s="69"/>
      <c r="H69" s="69">
        <v>26000</v>
      </c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>
        <f t="shared" si="14"/>
        <v>0</v>
      </c>
      <c r="W69" s="69"/>
      <c r="X69" s="69"/>
      <c r="Y69" s="69"/>
      <c r="Z69" s="69"/>
      <c r="AA69" s="69"/>
      <c r="AB69" s="69"/>
    </row>
    <row r="70" spans="1:28" ht="24" customHeight="1" x14ac:dyDescent="0.25">
      <c r="A70" s="99" t="s">
        <v>431</v>
      </c>
      <c r="B70" s="99"/>
      <c r="C70" s="99" t="s">
        <v>430</v>
      </c>
      <c r="D70" s="68">
        <f>E70+L70+U70+V70</f>
        <v>3430</v>
      </c>
      <c r="E70" s="68">
        <f>SUM(F70:K70)</f>
        <v>3430</v>
      </c>
      <c r="F70" s="69">
        <v>3430</v>
      </c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51" hidden="1" x14ac:dyDescent="0.25">
      <c r="A71" s="99" t="s">
        <v>134</v>
      </c>
      <c r="B71" s="99">
        <v>211.9</v>
      </c>
      <c r="C71" s="99" t="s">
        <v>135</v>
      </c>
      <c r="D71" s="68">
        <f t="shared" si="13"/>
        <v>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SUM(M71:S71)</f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51.75" customHeight="1" x14ac:dyDescent="0.25">
      <c r="A72" s="99" t="s">
        <v>136</v>
      </c>
      <c r="B72" s="99">
        <v>211.1</v>
      </c>
      <c r="C72" s="99" t="s">
        <v>402</v>
      </c>
      <c r="D72" s="68">
        <f t="shared" si="13"/>
        <v>977600</v>
      </c>
      <c r="E72" s="68">
        <f t="shared" si="15"/>
        <v>0</v>
      </c>
      <c r="F72" s="69"/>
      <c r="G72" s="69"/>
      <c r="H72" s="69"/>
      <c r="I72" s="69"/>
      <c r="J72" s="69"/>
      <c r="K72" s="69"/>
      <c r="L72" s="68">
        <f>SUM(M72:T72)</f>
        <v>973600</v>
      </c>
      <c r="M72" s="69"/>
      <c r="N72" s="69"/>
      <c r="O72" s="69"/>
      <c r="P72" s="69"/>
      <c r="Q72" s="69"/>
      <c r="R72" s="69">
        <f>996000-22400</f>
        <v>973600</v>
      </c>
      <c r="S72" s="69"/>
      <c r="T72" s="69"/>
      <c r="U72" s="69"/>
      <c r="V72" s="68">
        <f t="shared" si="14"/>
        <v>4000</v>
      </c>
      <c r="W72" s="69"/>
      <c r="X72" s="69"/>
      <c r="Y72" s="69"/>
      <c r="Z72" s="69"/>
      <c r="AA72" s="69">
        <v>4000</v>
      </c>
      <c r="AB72" s="69"/>
    </row>
    <row r="73" spans="1:28" ht="13.5" customHeight="1" x14ac:dyDescent="0.25">
      <c r="A73" s="99" t="s">
        <v>138</v>
      </c>
      <c r="B73" s="99">
        <v>211.11</v>
      </c>
      <c r="C73" s="99" t="s">
        <v>288</v>
      </c>
      <c r="D73" s="68">
        <f t="shared" si="13"/>
        <v>9125565.8499999996</v>
      </c>
      <c r="E73" s="68">
        <f t="shared" si="15"/>
        <v>7798565.8499999996</v>
      </c>
      <c r="F73" s="69">
        <v>662565.85</v>
      </c>
      <c r="G73" s="69"/>
      <c r="H73" s="69">
        <f>7088500+47500</f>
        <v>7136000</v>
      </c>
      <c r="I73" s="69"/>
      <c r="J73" s="69"/>
      <c r="K73" s="69"/>
      <c r="L73" s="68">
        <f>SUM(M73:T73)</f>
        <v>1327000</v>
      </c>
      <c r="M73" s="69"/>
      <c r="N73" s="69"/>
      <c r="O73" s="69"/>
      <c r="P73" s="69"/>
      <c r="Q73" s="69"/>
      <c r="R73" s="69"/>
      <c r="S73" s="69"/>
      <c r="T73" s="69">
        <v>1327000</v>
      </c>
      <c r="U73" s="69"/>
      <c r="V73" s="68">
        <f>SUM(W73:AB73)</f>
        <v>0</v>
      </c>
      <c r="W73" s="69"/>
      <c r="X73" s="69"/>
      <c r="Y73" s="69"/>
      <c r="Z73" s="69"/>
      <c r="AA73" s="69"/>
      <c r="AB73" s="69"/>
    </row>
    <row r="74" spans="1:28" ht="13.5" customHeight="1" x14ac:dyDescent="0.25">
      <c r="A74" s="99" t="s">
        <v>139</v>
      </c>
      <c r="B74" s="99">
        <v>220</v>
      </c>
      <c r="C74" s="99">
        <v>300</v>
      </c>
      <c r="D74" s="68">
        <f t="shared" si="13"/>
        <v>100000</v>
      </c>
      <c r="E74" s="68">
        <f t="shared" si="15"/>
        <v>0</v>
      </c>
      <c r="F74" s="68">
        <f>F76</f>
        <v>0</v>
      </c>
      <c r="G74" s="68">
        <f t="shared" ref="G74:AB74" si="16">G76</f>
        <v>0</v>
      </c>
      <c r="H74" s="68">
        <f t="shared" si="16"/>
        <v>0</v>
      </c>
      <c r="I74" s="68">
        <f t="shared" si="16"/>
        <v>0</v>
      </c>
      <c r="J74" s="68">
        <f>J76</f>
        <v>0</v>
      </c>
      <c r="K74" s="68">
        <f t="shared" si="16"/>
        <v>0</v>
      </c>
      <c r="L74" s="68">
        <f>SUM(M74:S74)</f>
        <v>100000</v>
      </c>
      <c r="M74" s="68">
        <f t="shared" si="16"/>
        <v>100000</v>
      </c>
      <c r="N74" s="68">
        <f t="shared" si="16"/>
        <v>0</v>
      </c>
      <c r="O74" s="68">
        <f t="shared" si="16"/>
        <v>0</v>
      </c>
      <c r="P74" s="68">
        <f t="shared" si="16"/>
        <v>0</v>
      </c>
      <c r="Q74" s="68">
        <f t="shared" si="16"/>
        <v>0</v>
      </c>
      <c r="R74" s="68">
        <f t="shared" si="16"/>
        <v>0</v>
      </c>
      <c r="S74" s="68">
        <f>S76</f>
        <v>0</v>
      </c>
      <c r="T74" s="68">
        <f>T76</f>
        <v>0</v>
      </c>
      <c r="U74" s="68">
        <f t="shared" si="16"/>
        <v>0</v>
      </c>
      <c r="V74" s="68">
        <f>SUM(W74:AB74)</f>
        <v>0</v>
      </c>
      <c r="W74" s="68">
        <f t="shared" si="16"/>
        <v>0</v>
      </c>
      <c r="X74" s="68">
        <f t="shared" si="16"/>
        <v>0</v>
      </c>
      <c r="Y74" s="68">
        <f t="shared" si="16"/>
        <v>0</v>
      </c>
      <c r="Z74" s="68">
        <f t="shared" si="16"/>
        <v>0</v>
      </c>
      <c r="AA74" s="68">
        <f t="shared" si="16"/>
        <v>0</v>
      </c>
      <c r="AB74" s="68">
        <f t="shared" si="16"/>
        <v>0</v>
      </c>
    </row>
    <row r="75" spans="1:28" ht="11.25" customHeight="1" x14ac:dyDescent="0.25">
      <c r="A75" s="99" t="s">
        <v>10</v>
      </c>
      <c r="B75" s="99"/>
      <c r="C75" s="99"/>
      <c r="D75" s="68"/>
      <c r="E75" s="68"/>
      <c r="F75" s="69"/>
      <c r="G75" s="69"/>
      <c r="H75" s="69"/>
      <c r="I75" s="69"/>
      <c r="J75" s="69"/>
      <c r="K75" s="69"/>
      <c r="L75" s="68"/>
      <c r="M75" s="69"/>
      <c r="N75" s="69"/>
      <c r="O75" s="69"/>
      <c r="P75" s="69"/>
      <c r="Q75" s="69"/>
      <c r="R75" s="69"/>
      <c r="S75" s="69"/>
      <c r="T75" s="69"/>
      <c r="U75" s="69"/>
      <c r="V75" s="68"/>
      <c r="W75" s="69"/>
      <c r="X75" s="69"/>
      <c r="Y75" s="69"/>
      <c r="Z75" s="69"/>
      <c r="AA75" s="69"/>
      <c r="AB75" s="69"/>
    </row>
    <row r="76" spans="1:28" ht="24.75" customHeight="1" x14ac:dyDescent="0.25">
      <c r="A76" s="99" t="s">
        <v>140</v>
      </c>
      <c r="B76" s="99">
        <v>221</v>
      </c>
      <c r="C76" s="99">
        <v>320</v>
      </c>
      <c r="D76" s="68">
        <f>E76+L76+U76+V76</f>
        <v>100000</v>
      </c>
      <c r="E76" s="68">
        <f t="shared" si="15"/>
        <v>0</v>
      </c>
      <c r="F76" s="68">
        <f t="shared" ref="F76:K76" si="17">SUM(F78:F83)</f>
        <v>0</v>
      </c>
      <c r="G76" s="68">
        <f t="shared" si="17"/>
        <v>0</v>
      </c>
      <c r="H76" s="68">
        <f t="shared" si="17"/>
        <v>0</v>
      </c>
      <c r="I76" s="68">
        <f t="shared" si="17"/>
        <v>0</v>
      </c>
      <c r="J76" s="68">
        <f t="shared" si="17"/>
        <v>0</v>
      </c>
      <c r="K76" s="68">
        <f t="shared" si="17"/>
        <v>0</v>
      </c>
      <c r="L76" s="68">
        <f>SUM(M76:S76)</f>
        <v>100000</v>
      </c>
      <c r="M76" s="68">
        <f t="shared" ref="M76:U76" si="18">SUM(M78:M83)</f>
        <v>100000</v>
      </c>
      <c r="N76" s="68">
        <f t="shared" si="18"/>
        <v>0</v>
      </c>
      <c r="O76" s="68">
        <f t="shared" si="18"/>
        <v>0</v>
      </c>
      <c r="P76" s="68">
        <f t="shared" si="18"/>
        <v>0</v>
      </c>
      <c r="Q76" s="68">
        <f t="shared" si="18"/>
        <v>0</v>
      </c>
      <c r="R76" s="68">
        <f t="shared" si="18"/>
        <v>0</v>
      </c>
      <c r="S76" s="68">
        <f>SUM(S78:S83)</f>
        <v>0</v>
      </c>
      <c r="T76" s="68">
        <f>SUM(T78:T83)</f>
        <v>0</v>
      </c>
      <c r="U76" s="68">
        <f t="shared" si="18"/>
        <v>0</v>
      </c>
      <c r="V76" s="68">
        <f>SUM(W76:AB76)</f>
        <v>0</v>
      </c>
      <c r="W76" s="68">
        <f t="shared" ref="W76:AB76" si="19">SUM(W78:W83)</f>
        <v>0</v>
      </c>
      <c r="X76" s="68">
        <f t="shared" si="19"/>
        <v>0</v>
      </c>
      <c r="Y76" s="68">
        <f t="shared" si="19"/>
        <v>0</v>
      </c>
      <c r="Z76" s="68">
        <f t="shared" si="19"/>
        <v>0</v>
      </c>
      <c r="AA76" s="68">
        <f t="shared" si="19"/>
        <v>0</v>
      </c>
      <c r="AB76" s="68">
        <f t="shared" si="19"/>
        <v>0</v>
      </c>
    </row>
    <row r="77" spans="1:28" ht="11.25" customHeight="1" x14ac:dyDescent="0.25">
      <c r="A77" s="99" t="s">
        <v>8</v>
      </c>
      <c r="B77" s="79"/>
      <c r="C77" s="79"/>
      <c r="D77" s="68"/>
      <c r="E77" s="68"/>
      <c r="F77" s="69"/>
      <c r="G77" s="69"/>
      <c r="H77" s="69"/>
      <c r="I77" s="69"/>
      <c r="J77" s="69"/>
      <c r="K77" s="69"/>
      <c r="L77" s="68"/>
      <c r="M77" s="69"/>
      <c r="N77" s="69"/>
      <c r="O77" s="69"/>
      <c r="P77" s="69"/>
      <c r="Q77" s="69"/>
      <c r="R77" s="69"/>
      <c r="S77" s="69"/>
      <c r="T77" s="69"/>
      <c r="U77" s="69"/>
      <c r="V77" s="68"/>
      <c r="W77" s="69"/>
      <c r="X77" s="69"/>
      <c r="Y77" s="69"/>
      <c r="Z77" s="69"/>
      <c r="AA77" s="69"/>
      <c r="AB77" s="69"/>
    </row>
    <row r="78" spans="1:28" hidden="1" x14ac:dyDescent="0.25">
      <c r="A78" s="99" t="s">
        <v>141</v>
      </c>
      <c r="B78" s="99">
        <v>221.1</v>
      </c>
      <c r="C78" s="99" t="s">
        <v>142</v>
      </c>
      <c r="D78" s="68">
        <f t="shared" ref="D78:D84" si="20">E78+L78+U78+V78</f>
        <v>0</v>
      </c>
      <c r="E78" s="68">
        <f t="shared" ref="E78:E84" si="21">SUM(F78:K78)</f>
        <v>0</v>
      </c>
      <c r="F78" s="69"/>
      <c r="G78" s="69"/>
      <c r="H78" s="69"/>
      <c r="I78" s="69"/>
      <c r="J78" s="69"/>
      <c r="K78" s="69"/>
      <c r="L78" s="68">
        <f t="shared" ref="L78:L83" si="22">SUM(M78:S78)</f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ref="V78:V84" si="23">SUM(W78:AB78)</f>
        <v>0</v>
      </c>
      <c r="W78" s="69"/>
      <c r="X78" s="69"/>
      <c r="Y78" s="69"/>
      <c r="Z78" s="69"/>
      <c r="AA78" s="69"/>
      <c r="AB78" s="69"/>
    </row>
    <row r="79" spans="1:28" hidden="1" x14ac:dyDescent="0.25">
      <c r="A79" s="99" t="s">
        <v>322</v>
      </c>
      <c r="B79" s="99">
        <v>221.2</v>
      </c>
      <c r="C79" s="99" t="s">
        <v>143</v>
      </c>
      <c r="D79" s="68">
        <f t="shared" si="20"/>
        <v>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t="25.5" x14ac:dyDescent="0.25">
      <c r="A80" s="99" t="s">
        <v>144</v>
      </c>
      <c r="B80" s="99">
        <v>221.3</v>
      </c>
      <c r="C80" s="99" t="s">
        <v>405</v>
      </c>
      <c r="D80" s="68">
        <f t="shared" si="20"/>
        <v>100000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100000</v>
      </c>
      <c r="M80" s="69">
        <v>100000</v>
      </c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99" t="s">
        <v>146</v>
      </c>
      <c r="B81" s="99">
        <v>222</v>
      </c>
      <c r="C81" s="99" t="s">
        <v>147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99" t="s">
        <v>148</v>
      </c>
      <c r="B82" s="99">
        <v>223</v>
      </c>
      <c r="C82" s="99" t="s">
        <v>149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idden="1" x14ac:dyDescent="0.25">
      <c r="A83" s="99" t="s">
        <v>150</v>
      </c>
      <c r="B83" s="99">
        <v>224</v>
      </c>
      <c r="C83" s="99" t="s">
        <v>151</v>
      </c>
      <c r="D83" s="68">
        <f t="shared" si="20"/>
        <v>0</v>
      </c>
      <c r="E83" s="68">
        <f t="shared" si="21"/>
        <v>0</v>
      </c>
      <c r="F83" s="69"/>
      <c r="G83" s="69"/>
      <c r="H83" s="69"/>
      <c r="I83" s="69"/>
      <c r="J83" s="69"/>
      <c r="K83" s="69"/>
      <c r="L83" s="68">
        <f t="shared" si="22"/>
        <v>0</v>
      </c>
      <c r="M83" s="69"/>
      <c r="N83" s="69"/>
      <c r="O83" s="69"/>
      <c r="P83" s="69"/>
      <c r="Q83" s="69"/>
      <c r="R83" s="69"/>
      <c r="S83" s="69"/>
      <c r="T83" s="69"/>
      <c r="U83" s="69"/>
      <c r="V83" s="68">
        <f t="shared" si="23"/>
        <v>0</v>
      </c>
      <c r="W83" s="69"/>
      <c r="X83" s="69"/>
      <c r="Y83" s="69"/>
      <c r="Z83" s="69"/>
      <c r="AA83" s="69"/>
      <c r="AB83" s="69"/>
    </row>
    <row r="84" spans="1:28" ht="12.75" customHeight="1" x14ac:dyDescent="0.25">
      <c r="A84" s="99" t="s">
        <v>152</v>
      </c>
      <c r="B84" s="99">
        <v>230</v>
      </c>
      <c r="C84" s="99">
        <v>800</v>
      </c>
      <c r="D84" s="68">
        <f t="shared" si="20"/>
        <v>1900</v>
      </c>
      <c r="E84" s="68">
        <f t="shared" si="21"/>
        <v>800</v>
      </c>
      <c r="F84" s="68">
        <f t="shared" ref="F84:K84" si="24">F86+F89</f>
        <v>800</v>
      </c>
      <c r="G84" s="68">
        <f t="shared" si="24"/>
        <v>0</v>
      </c>
      <c r="H84" s="68">
        <f t="shared" si="24"/>
        <v>0</v>
      </c>
      <c r="I84" s="68">
        <f t="shared" si="24"/>
        <v>0</v>
      </c>
      <c r="J84" s="68">
        <f t="shared" si="24"/>
        <v>0</v>
      </c>
      <c r="K84" s="68">
        <f t="shared" si="24"/>
        <v>0</v>
      </c>
      <c r="L84" s="68">
        <f>SUM(M84:T84)</f>
        <v>1100</v>
      </c>
      <c r="M84" s="68">
        <f t="shared" ref="M84:U84" si="25">M86+M89</f>
        <v>0</v>
      </c>
      <c r="N84" s="68">
        <f t="shared" si="25"/>
        <v>1100</v>
      </c>
      <c r="O84" s="68">
        <f t="shared" si="25"/>
        <v>0</v>
      </c>
      <c r="P84" s="68">
        <f t="shared" si="25"/>
        <v>0</v>
      </c>
      <c r="Q84" s="68">
        <f t="shared" si="25"/>
        <v>0</v>
      </c>
      <c r="R84" s="68">
        <f t="shared" si="25"/>
        <v>0</v>
      </c>
      <c r="S84" s="68">
        <f>S86+S89</f>
        <v>0</v>
      </c>
      <c r="T84" s="68">
        <f>T86+T89</f>
        <v>0</v>
      </c>
      <c r="U84" s="68">
        <f t="shared" si="25"/>
        <v>0</v>
      </c>
      <c r="V84" s="68">
        <f t="shared" si="23"/>
        <v>0</v>
      </c>
      <c r="W84" s="68">
        <f t="shared" ref="W84:AB84" si="26">W86+W89</f>
        <v>0</v>
      </c>
      <c r="X84" s="68">
        <f t="shared" si="26"/>
        <v>0</v>
      </c>
      <c r="Y84" s="68">
        <f t="shared" si="26"/>
        <v>0</v>
      </c>
      <c r="Z84" s="68">
        <f t="shared" si="26"/>
        <v>0</v>
      </c>
      <c r="AA84" s="68">
        <f t="shared" si="26"/>
        <v>0</v>
      </c>
      <c r="AB84" s="68">
        <f t="shared" si="26"/>
        <v>0</v>
      </c>
    </row>
    <row r="85" spans="1:28" ht="9.75" customHeight="1" x14ac:dyDescent="0.25">
      <c r="A85" s="99" t="s">
        <v>10</v>
      </c>
      <c r="B85" s="79"/>
      <c r="C85" s="79"/>
      <c r="D85" s="68"/>
      <c r="E85" s="68"/>
      <c r="F85" s="69"/>
      <c r="G85" s="69"/>
      <c r="H85" s="69"/>
      <c r="I85" s="69"/>
      <c r="J85" s="69"/>
      <c r="K85" s="69"/>
      <c r="L85" s="68"/>
      <c r="M85" s="69"/>
      <c r="N85" s="69"/>
      <c r="O85" s="69"/>
      <c r="P85" s="69"/>
      <c r="Q85" s="69"/>
      <c r="R85" s="69"/>
      <c r="S85" s="69"/>
      <c r="T85" s="69"/>
      <c r="U85" s="69"/>
      <c r="V85" s="68"/>
      <c r="W85" s="69"/>
      <c r="X85" s="69"/>
      <c r="Y85" s="69"/>
      <c r="Z85" s="69"/>
      <c r="AA85" s="69"/>
      <c r="AB85" s="69"/>
    </row>
    <row r="86" spans="1:28" hidden="1" x14ac:dyDescent="0.25">
      <c r="A86" s="99" t="s">
        <v>153</v>
      </c>
      <c r="B86" s="99">
        <v>231</v>
      </c>
      <c r="C86" s="99">
        <v>830</v>
      </c>
      <c r="D86" s="68">
        <f>E86+L86+U86+V86</f>
        <v>0</v>
      </c>
      <c r="E86" s="68">
        <f>SUM(F86:K86)</f>
        <v>0</v>
      </c>
      <c r="F86" s="68">
        <f t="shared" ref="F86:K86" si="27">F88</f>
        <v>0</v>
      </c>
      <c r="G86" s="68">
        <f t="shared" si="27"/>
        <v>0</v>
      </c>
      <c r="H86" s="68">
        <f t="shared" si="27"/>
        <v>0</v>
      </c>
      <c r="I86" s="68">
        <f t="shared" si="27"/>
        <v>0</v>
      </c>
      <c r="J86" s="68">
        <f t="shared" si="27"/>
        <v>0</v>
      </c>
      <c r="K86" s="68">
        <f t="shared" si="27"/>
        <v>0</v>
      </c>
      <c r="L86" s="68">
        <f>SUM(M86:S86)</f>
        <v>0</v>
      </c>
      <c r="M86" s="68">
        <f t="shared" ref="M86:U86" si="28">M88</f>
        <v>0</v>
      </c>
      <c r="N86" s="68">
        <f t="shared" si="28"/>
        <v>0</v>
      </c>
      <c r="O86" s="68">
        <f t="shared" si="28"/>
        <v>0</v>
      </c>
      <c r="P86" s="68">
        <f t="shared" si="28"/>
        <v>0</v>
      </c>
      <c r="Q86" s="68">
        <f t="shared" si="28"/>
        <v>0</v>
      </c>
      <c r="R86" s="68">
        <f t="shared" si="28"/>
        <v>0</v>
      </c>
      <c r="S86" s="68">
        <f>S88</f>
        <v>0</v>
      </c>
      <c r="T86" s="68"/>
      <c r="U86" s="68">
        <f t="shared" si="28"/>
        <v>0</v>
      </c>
      <c r="V86" s="68">
        <f>SUM(W86:AB86)</f>
        <v>0</v>
      </c>
      <c r="W86" s="68">
        <f t="shared" ref="W86:AB86" si="29">W88</f>
        <v>0</v>
      </c>
      <c r="X86" s="68">
        <f t="shared" si="29"/>
        <v>0</v>
      </c>
      <c r="Y86" s="68">
        <f t="shared" si="29"/>
        <v>0</v>
      </c>
      <c r="Z86" s="68">
        <f t="shared" si="29"/>
        <v>0</v>
      </c>
      <c r="AA86" s="68">
        <f t="shared" si="29"/>
        <v>0</v>
      </c>
      <c r="AB86" s="68">
        <f t="shared" si="29"/>
        <v>0</v>
      </c>
    </row>
    <row r="87" spans="1:28" hidden="1" x14ac:dyDescent="0.25">
      <c r="A87" s="99" t="s">
        <v>8</v>
      </c>
      <c r="B87" s="83"/>
      <c r="C87" s="83"/>
      <c r="D87" s="68"/>
      <c r="E87" s="84"/>
      <c r="F87" s="85"/>
      <c r="G87" s="85"/>
      <c r="H87" s="85"/>
      <c r="I87" s="85"/>
      <c r="J87" s="85"/>
      <c r="K87" s="85"/>
      <c r="L87" s="84"/>
      <c r="M87" s="85"/>
      <c r="N87" s="85"/>
      <c r="O87" s="85"/>
      <c r="P87" s="85"/>
      <c r="Q87" s="85"/>
      <c r="R87" s="85"/>
      <c r="S87" s="85"/>
      <c r="T87" s="85"/>
      <c r="U87" s="85"/>
      <c r="V87" s="84"/>
      <c r="W87" s="85"/>
      <c r="X87" s="85"/>
      <c r="Y87" s="85"/>
      <c r="Z87" s="85"/>
      <c r="AA87" s="85"/>
      <c r="AB87" s="85"/>
    </row>
    <row r="88" spans="1:28" ht="38.25" hidden="1" x14ac:dyDescent="0.25">
      <c r="A88" s="99" t="s">
        <v>154</v>
      </c>
      <c r="B88" s="99">
        <v>231.1</v>
      </c>
      <c r="C88" s="99" t="s">
        <v>155</v>
      </c>
      <c r="D88" s="68">
        <f>E88+L88+U88+V88</f>
        <v>0</v>
      </c>
      <c r="E88" s="68">
        <f>SUM(F88:K88)</f>
        <v>0</v>
      </c>
      <c r="F88" s="69"/>
      <c r="G88" s="69"/>
      <c r="H88" s="69"/>
      <c r="I88" s="69"/>
      <c r="J88" s="69"/>
      <c r="K88" s="69"/>
      <c r="L88" s="68">
        <f>SUM(M88:S88)</f>
        <v>0</v>
      </c>
      <c r="M88" s="69"/>
      <c r="N88" s="69"/>
      <c r="O88" s="69"/>
      <c r="P88" s="69"/>
      <c r="Q88" s="69"/>
      <c r="R88" s="69"/>
      <c r="S88" s="69"/>
      <c r="T88" s="69"/>
      <c r="U88" s="69"/>
      <c r="V88" s="68">
        <f>SUM(W88:AB88)</f>
        <v>0</v>
      </c>
      <c r="W88" s="69"/>
      <c r="X88" s="69"/>
      <c r="Y88" s="69"/>
      <c r="Z88" s="69"/>
      <c r="AA88" s="69"/>
      <c r="AB88" s="69"/>
    </row>
    <row r="89" spans="1:28" ht="15.75" customHeight="1" x14ac:dyDescent="0.25">
      <c r="A89" s="99" t="s">
        <v>156</v>
      </c>
      <c r="B89" s="99">
        <v>232</v>
      </c>
      <c r="C89" s="99">
        <v>850</v>
      </c>
      <c r="D89" s="68">
        <f>E89+L89+U89+V89</f>
        <v>1900</v>
      </c>
      <c r="E89" s="68">
        <f>SUM(F89:K89)</f>
        <v>800</v>
      </c>
      <c r="F89" s="68">
        <f t="shared" ref="F89:K89" si="30">SUM(F91:F94)</f>
        <v>800</v>
      </c>
      <c r="G89" s="68">
        <f t="shared" si="30"/>
        <v>0</v>
      </c>
      <c r="H89" s="68">
        <f t="shared" si="30"/>
        <v>0</v>
      </c>
      <c r="I89" s="68">
        <f t="shared" si="30"/>
        <v>0</v>
      </c>
      <c r="J89" s="68">
        <f t="shared" si="30"/>
        <v>0</v>
      </c>
      <c r="K89" s="68">
        <f t="shared" si="30"/>
        <v>0</v>
      </c>
      <c r="L89" s="68">
        <f>SUM(M89:T89)</f>
        <v>1100</v>
      </c>
      <c r="M89" s="68">
        <f t="shared" ref="M89:U89" si="31">SUM(M91:M94)</f>
        <v>0</v>
      </c>
      <c r="N89" s="68">
        <f t="shared" si="31"/>
        <v>1100</v>
      </c>
      <c r="O89" s="68">
        <f t="shared" si="31"/>
        <v>0</v>
      </c>
      <c r="P89" s="68">
        <f t="shared" si="31"/>
        <v>0</v>
      </c>
      <c r="Q89" s="68">
        <f t="shared" si="31"/>
        <v>0</v>
      </c>
      <c r="R89" s="68">
        <f t="shared" si="31"/>
        <v>0</v>
      </c>
      <c r="S89" s="68">
        <f>SUM(S91:S94)</f>
        <v>0</v>
      </c>
      <c r="T89" s="68">
        <f>SUM(T91:T94)</f>
        <v>0</v>
      </c>
      <c r="U89" s="68">
        <f t="shared" si="31"/>
        <v>0</v>
      </c>
      <c r="V89" s="68">
        <f>SUM(W89:AB89)</f>
        <v>0</v>
      </c>
      <c r="W89" s="68">
        <f t="shared" ref="W89:AB89" si="32">SUM(W91:W94)</f>
        <v>0</v>
      </c>
      <c r="X89" s="68">
        <f t="shared" si="32"/>
        <v>0</v>
      </c>
      <c r="Y89" s="68">
        <f t="shared" si="32"/>
        <v>0</v>
      </c>
      <c r="Z89" s="68">
        <f t="shared" si="32"/>
        <v>0</v>
      </c>
      <c r="AA89" s="68">
        <f t="shared" si="32"/>
        <v>0</v>
      </c>
      <c r="AB89" s="68">
        <f t="shared" si="32"/>
        <v>0</v>
      </c>
    </row>
    <row r="90" spans="1:28" ht="10.5" customHeight="1" x14ac:dyDescent="0.25">
      <c r="A90" s="99" t="s">
        <v>8</v>
      </c>
      <c r="B90" s="79"/>
      <c r="C90" s="79"/>
      <c r="D90" s="68"/>
      <c r="E90" s="68"/>
      <c r="F90" s="69"/>
      <c r="G90" s="69"/>
      <c r="H90" s="69"/>
      <c r="I90" s="69"/>
      <c r="J90" s="69"/>
      <c r="K90" s="69"/>
      <c r="L90" s="68"/>
      <c r="M90" s="69"/>
      <c r="N90" s="69"/>
      <c r="O90" s="69"/>
      <c r="P90" s="69"/>
      <c r="Q90" s="69"/>
      <c r="R90" s="69"/>
      <c r="S90" s="69"/>
      <c r="T90" s="69"/>
      <c r="U90" s="69"/>
      <c r="V90" s="68"/>
      <c r="W90" s="69"/>
      <c r="X90" s="69"/>
      <c r="Y90" s="69"/>
      <c r="Z90" s="69"/>
      <c r="AA90" s="69"/>
      <c r="AB90" s="69"/>
    </row>
    <row r="91" spans="1:28" ht="23.25" customHeight="1" x14ac:dyDescent="0.25">
      <c r="A91" s="99" t="s">
        <v>157</v>
      </c>
      <c r="B91" s="99">
        <v>232.1</v>
      </c>
      <c r="C91" s="99" t="s">
        <v>429</v>
      </c>
      <c r="D91" s="68">
        <f>E91+L91+U91+V91</f>
        <v>1100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SUM(M91:T91)</f>
        <v>1100</v>
      </c>
      <c r="M91" s="69"/>
      <c r="N91" s="69">
        <v>1100</v>
      </c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x14ac:dyDescent="0.25">
      <c r="A92" s="99" t="s">
        <v>159</v>
      </c>
      <c r="B92" s="99">
        <v>232.2</v>
      </c>
      <c r="C92" s="99" t="s">
        <v>428</v>
      </c>
      <c r="D92" s="68">
        <f>E92+L92+U92+V92</f>
        <v>800</v>
      </c>
      <c r="E92" s="68">
        <f>SUM(F92:K92)</f>
        <v>800</v>
      </c>
      <c r="F92" s="69">
        <v>800</v>
      </c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/>
    </row>
    <row r="93" spans="1:28" ht="25.5" hidden="1" x14ac:dyDescent="0.25">
      <c r="A93" s="99" t="s">
        <v>161</v>
      </c>
      <c r="B93" s="99">
        <v>232.3</v>
      </c>
      <c r="C93" s="99" t="s">
        <v>162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>
        <f>655.8-655.8</f>
        <v>0</v>
      </c>
    </row>
    <row r="94" spans="1:28" hidden="1" x14ac:dyDescent="0.25">
      <c r="A94" s="99" t="s">
        <v>163</v>
      </c>
      <c r="B94" s="99">
        <v>232.4</v>
      </c>
      <c r="C94" s="99" t="s">
        <v>164</v>
      </c>
      <c r="D94" s="68">
        <f>E94+L94+U94+V94</f>
        <v>0</v>
      </c>
      <c r="E94" s="68">
        <f>SUM(F94:K94)</f>
        <v>0</v>
      </c>
      <c r="F94" s="69"/>
      <c r="G94" s="69"/>
      <c r="H94" s="69"/>
      <c r="I94" s="69"/>
      <c r="J94" s="69"/>
      <c r="K94" s="69"/>
      <c r="L94" s="68">
        <f>SUM(M94:S94)</f>
        <v>0</v>
      </c>
      <c r="M94" s="69"/>
      <c r="N94" s="69"/>
      <c r="O94" s="69"/>
      <c r="P94" s="69"/>
      <c r="Q94" s="69"/>
      <c r="R94" s="69"/>
      <c r="S94" s="69"/>
      <c r="T94" s="69"/>
      <c r="U94" s="69"/>
      <c r="V94" s="68">
        <f>SUM(W94:AB94)</f>
        <v>0</v>
      </c>
      <c r="W94" s="69"/>
      <c r="X94" s="69"/>
      <c r="Y94" s="69"/>
      <c r="Z94" s="69"/>
      <c r="AA94" s="69"/>
      <c r="AB94" s="69"/>
    </row>
    <row r="95" spans="1:28" hidden="1" x14ac:dyDescent="0.25">
      <c r="A95" s="99"/>
      <c r="B95" s="99"/>
      <c r="C95" s="99"/>
      <c r="D95" s="68"/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/>
      <c r="W95" s="69"/>
      <c r="X95" s="69"/>
      <c r="Y95" s="69"/>
      <c r="Z95" s="69"/>
      <c r="AA95" s="69"/>
      <c r="AB95" s="69"/>
    </row>
    <row r="96" spans="1:28" hidden="1" x14ac:dyDescent="0.25">
      <c r="A96" s="99" t="s">
        <v>165</v>
      </c>
      <c r="B96" s="99">
        <v>240</v>
      </c>
      <c r="C96" s="99"/>
      <c r="D96" s="68">
        <f>E96+L96+U96+V96</f>
        <v>0</v>
      </c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>
        <f>SUM(W96:AB96)</f>
        <v>0</v>
      </c>
      <c r="W96" s="69"/>
      <c r="X96" s="69"/>
      <c r="Y96" s="69"/>
      <c r="Z96" s="69"/>
      <c r="AA96" s="69"/>
      <c r="AB96" s="69"/>
    </row>
    <row r="97" spans="1:28" ht="9.75" customHeight="1" x14ac:dyDescent="0.25">
      <c r="A97" s="99"/>
      <c r="B97" s="99"/>
      <c r="C97" s="99"/>
      <c r="D97" s="68"/>
      <c r="E97" s="68"/>
      <c r="F97" s="69"/>
      <c r="G97" s="69"/>
      <c r="H97" s="69"/>
      <c r="I97" s="69"/>
      <c r="J97" s="69"/>
      <c r="K97" s="69"/>
      <c r="L97" s="68"/>
      <c r="M97" s="69"/>
      <c r="N97" s="69"/>
      <c r="O97" s="69"/>
      <c r="P97" s="69"/>
      <c r="Q97" s="69"/>
      <c r="R97" s="69"/>
      <c r="S97" s="69"/>
      <c r="T97" s="69"/>
      <c r="U97" s="69"/>
      <c r="V97" s="68"/>
      <c r="W97" s="69"/>
      <c r="X97" s="69"/>
      <c r="Y97" s="69"/>
      <c r="Z97" s="69"/>
      <c r="AA97" s="69"/>
      <c r="AB97" s="69"/>
    </row>
    <row r="98" spans="1:28" ht="25.5" x14ac:dyDescent="0.25">
      <c r="A98" s="99" t="s">
        <v>166</v>
      </c>
      <c r="B98" s="99">
        <v>250</v>
      </c>
      <c r="C98" s="99"/>
      <c r="D98" s="68">
        <f>E98+L98+U98+V98</f>
        <v>0</v>
      </c>
      <c r="E98" s="68">
        <f>SUM(F98:K98)</f>
        <v>0</v>
      </c>
      <c r="F98" s="69"/>
      <c r="G98" s="69"/>
      <c r="H98" s="69"/>
      <c r="I98" s="69"/>
      <c r="J98" s="69"/>
      <c r="K98" s="69"/>
      <c r="L98" s="68">
        <f>SUM(M98:S98)</f>
        <v>0</v>
      </c>
      <c r="M98" s="69"/>
      <c r="N98" s="69"/>
      <c r="O98" s="69"/>
      <c r="P98" s="69"/>
      <c r="Q98" s="69"/>
      <c r="R98" s="69"/>
      <c r="S98" s="69"/>
      <c r="T98" s="69"/>
      <c r="U98" s="69"/>
      <c r="V98" s="68">
        <f>SUM(W98:AB98)</f>
        <v>0</v>
      </c>
      <c r="W98" s="69"/>
      <c r="X98" s="69"/>
      <c r="Y98" s="69"/>
      <c r="Z98" s="69"/>
      <c r="AA98" s="69"/>
      <c r="AB98" s="69"/>
    </row>
    <row r="99" spans="1:28" ht="0.75" customHeight="1" x14ac:dyDescent="0.25">
      <c r="A99" s="99"/>
      <c r="B99" s="99"/>
      <c r="C99" s="99"/>
      <c r="D99" s="68"/>
      <c r="E99" s="68"/>
      <c r="F99" s="69"/>
      <c r="G99" s="69"/>
      <c r="H99" s="69"/>
      <c r="I99" s="69"/>
      <c r="J99" s="69"/>
      <c r="K99" s="69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8"/>
      <c r="W99" s="69"/>
      <c r="X99" s="69"/>
      <c r="Y99" s="69"/>
      <c r="Z99" s="69"/>
      <c r="AA99" s="69"/>
      <c r="AB99" s="69"/>
    </row>
    <row r="100" spans="1:28" ht="15" customHeight="1" x14ac:dyDescent="0.25">
      <c r="A100" s="99" t="s">
        <v>167</v>
      </c>
      <c r="B100" s="99">
        <v>260</v>
      </c>
      <c r="C100" s="99">
        <v>200</v>
      </c>
      <c r="D100" s="68">
        <f>E100+L100+U100+V100</f>
        <v>4069160.8</v>
      </c>
      <c r="E100" s="68">
        <f>SUM(F100:K100)</f>
        <v>2219560.7999999998</v>
      </c>
      <c r="F100" s="68">
        <f t="shared" ref="F100:K100" si="33">F102</f>
        <v>548560.79999999993</v>
      </c>
      <c r="G100" s="68">
        <f t="shared" si="33"/>
        <v>0</v>
      </c>
      <c r="H100" s="68">
        <f t="shared" si="33"/>
        <v>1083900</v>
      </c>
      <c r="I100" s="68">
        <f t="shared" si="33"/>
        <v>0</v>
      </c>
      <c r="J100" s="68">
        <f t="shared" si="33"/>
        <v>68200</v>
      </c>
      <c r="K100" s="68">
        <f t="shared" si="33"/>
        <v>518900</v>
      </c>
      <c r="L100" s="68">
        <f>SUM(M100:T100)</f>
        <v>1849600</v>
      </c>
      <c r="M100" s="68">
        <f t="shared" ref="M100:U100" si="34">M102</f>
        <v>0</v>
      </c>
      <c r="N100" s="68">
        <f t="shared" si="34"/>
        <v>0</v>
      </c>
      <c r="O100" s="68">
        <f t="shared" si="34"/>
        <v>904600</v>
      </c>
      <c r="P100" s="68">
        <f t="shared" si="34"/>
        <v>0</v>
      </c>
      <c r="Q100" s="68">
        <f t="shared" si="34"/>
        <v>0</v>
      </c>
      <c r="R100" s="68">
        <f t="shared" si="34"/>
        <v>945000</v>
      </c>
      <c r="S100" s="68">
        <f>S102</f>
        <v>0</v>
      </c>
      <c r="T100" s="68">
        <f>T102</f>
        <v>0</v>
      </c>
      <c r="U100" s="68">
        <f t="shared" si="34"/>
        <v>0</v>
      </c>
      <c r="V100" s="68">
        <f>SUM(W100:AB100)</f>
        <v>0</v>
      </c>
      <c r="W100" s="68">
        <f t="shared" ref="W100:AB100" si="35">W102</f>
        <v>0</v>
      </c>
      <c r="X100" s="68">
        <f t="shared" si="35"/>
        <v>0</v>
      </c>
      <c r="Y100" s="68">
        <f t="shared" si="35"/>
        <v>0</v>
      </c>
      <c r="Z100" s="68">
        <f t="shared" si="35"/>
        <v>0</v>
      </c>
      <c r="AA100" s="68">
        <f t="shared" si="35"/>
        <v>0</v>
      </c>
      <c r="AB100" s="68">
        <f t="shared" si="35"/>
        <v>0</v>
      </c>
    </row>
    <row r="101" spans="1:28" ht="11.25" customHeight="1" x14ac:dyDescent="0.25">
      <c r="A101" s="99" t="s">
        <v>10</v>
      </c>
      <c r="B101" s="99"/>
      <c r="C101" s="99"/>
      <c r="D101" s="68">
        <f>E101+L101+U101+V101</f>
        <v>0</v>
      </c>
      <c r="E101" s="68"/>
      <c r="F101" s="69"/>
      <c r="G101" s="69"/>
      <c r="H101" s="69"/>
      <c r="I101" s="69"/>
      <c r="J101" s="69"/>
      <c r="K101" s="69"/>
      <c r="L101" s="68"/>
      <c r="M101" s="69"/>
      <c r="N101" s="69"/>
      <c r="O101" s="69"/>
      <c r="P101" s="69"/>
      <c r="Q101" s="69"/>
      <c r="R101" s="69"/>
      <c r="S101" s="69"/>
      <c r="T101" s="69"/>
      <c r="U101" s="69"/>
      <c r="V101" s="68"/>
      <c r="W101" s="69"/>
      <c r="X101" s="69"/>
      <c r="Y101" s="69"/>
      <c r="Z101" s="69"/>
      <c r="AA101" s="69"/>
      <c r="AB101" s="69"/>
    </row>
    <row r="102" spans="1:28" ht="12.75" customHeight="1" x14ac:dyDescent="0.25">
      <c r="A102" s="99" t="s">
        <v>168</v>
      </c>
      <c r="B102" s="99">
        <v>261</v>
      </c>
      <c r="C102" s="99">
        <v>240</v>
      </c>
      <c r="D102" s="68">
        <f>E102+L102+U102+V102</f>
        <v>4069160.8</v>
      </c>
      <c r="E102" s="68">
        <f>SUM(F102:K102)</f>
        <v>2219560.7999999998</v>
      </c>
      <c r="F102" s="68">
        <f t="shared" ref="F102:K102" si="36">SUM(F104:F140)</f>
        <v>548560.79999999993</v>
      </c>
      <c r="G102" s="68">
        <f t="shared" si="36"/>
        <v>0</v>
      </c>
      <c r="H102" s="68">
        <f t="shared" si="36"/>
        <v>1083900</v>
      </c>
      <c r="I102" s="68">
        <f t="shared" si="36"/>
        <v>0</v>
      </c>
      <c r="J102" s="68">
        <f t="shared" si="36"/>
        <v>68200</v>
      </c>
      <c r="K102" s="68">
        <f t="shared" si="36"/>
        <v>518900</v>
      </c>
      <c r="L102" s="68">
        <f>SUM(M102:T102)</f>
        <v>1849600</v>
      </c>
      <c r="M102" s="68">
        <f t="shared" ref="M102:U102" si="37">SUM(M104:M140)</f>
        <v>0</v>
      </c>
      <c r="N102" s="68">
        <f t="shared" si="37"/>
        <v>0</v>
      </c>
      <c r="O102" s="68">
        <f t="shared" si="37"/>
        <v>904600</v>
      </c>
      <c r="P102" s="68">
        <f t="shared" si="37"/>
        <v>0</v>
      </c>
      <c r="Q102" s="68">
        <f t="shared" si="37"/>
        <v>0</v>
      </c>
      <c r="R102" s="68">
        <f t="shared" si="37"/>
        <v>945000</v>
      </c>
      <c r="S102" s="68">
        <f>SUM(S104:S140)</f>
        <v>0</v>
      </c>
      <c r="T102" s="68">
        <f>SUM(T104:T140)</f>
        <v>0</v>
      </c>
      <c r="U102" s="68">
        <f t="shared" si="37"/>
        <v>0</v>
      </c>
      <c r="V102" s="68">
        <f>SUM(W102:AB102)</f>
        <v>0</v>
      </c>
      <c r="W102" s="68">
        <f t="shared" ref="W102:AB102" si="38">SUM(W104:W140)</f>
        <v>0</v>
      </c>
      <c r="X102" s="68">
        <f t="shared" si="38"/>
        <v>0</v>
      </c>
      <c r="Y102" s="68">
        <f t="shared" si="38"/>
        <v>0</v>
      </c>
      <c r="Z102" s="68">
        <f t="shared" si="38"/>
        <v>0</v>
      </c>
      <c r="AA102" s="68">
        <f t="shared" si="38"/>
        <v>0</v>
      </c>
      <c r="AB102" s="68">
        <f t="shared" si="38"/>
        <v>0</v>
      </c>
    </row>
    <row r="103" spans="1:28" x14ac:dyDescent="0.25">
      <c r="A103" s="99" t="s">
        <v>8</v>
      </c>
      <c r="B103" s="99"/>
      <c r="C103" s="99"/>
      <c r="D103" s="68"/>
      <c r="E103" s="68"/>
      <c r="F103" s="69"/>
      <c r="G103" s="69"/>
      <c r="H103" s="69"/>
      <c r="I103" s="69"/>
      <c r="J103" s="69"/>
      <c r="K103" s="69"/>
      <c r="L103" s="68"/>
      <c r="M103" s="69"/>
      <c r="N103" s="69"/>
      <c r="O103" s="69"/>
      <c r="P103" s="69"/>
      <c r="Q103" s="69"/>
      <c r="R103" s="69"/>
      <c r="S103" s="69"/>
      <c r="T103" s="69"/>
      <c r="U103" s="69"/>
      <c r="V103" s="68"/>
      <c r="W103" s="69"/>
      <c r="X103" s="69"/>
      <c r="Y103" s="69"/>
      <c r="Z103" s="69"/>
      <c r="AA103" s="69"/>
      <c r="AB103" s="69"/>
    </row>
    <row r="104" spans="1:28" ht="25.5" hidden="1" x14ac:dyDescent="0.25">
      <c r="A104" s="99" t="s">
        <v>169</v>
      </c>
      <c r="B104" s="99">
        <v>261.10000000000002</v>
      </c>
      <c r="C104" s="99" t="s">
        <v>170</v>
      </c>
      <c r="D104" s="68">
        <f t="shared" ref="D104:D140" si="39">E104+L104+U104+V104</f>
        <v>0</v>
      </c>
      <c r="E104" s="68">
        <f t="shared" ref="E104:E140" si="40">SUM(F104:K104)</f>
        <v>0</v>
      </c>
      <c r="F104" s="69"/>
      <c r="G104" s="69"/>
      <c r="H104" s="69"/>
      <c r="I104" s="69"/>
      <c r="J104" s="69"/>
      <c r="K104" s="69"/>
      <c r="L104" s="68">
        <f t="shared" ref="L104:L109" si="41">SUM(M104:S104)</f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idden="1" x14ac:dyDescent="0.25">
      <c r="A105" s="99" t="s">
        <v>171</v>
      </c>
      <c r="B105" s="99">
        <v>261.2</v>
      </c>
      <c r="C105" s="99" t="s">
        <v>172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>SUM(W105:AB105)</f>
        <v>0</v>
      </c>
      <c r="W105" s="69"/>
      <c r="X105" s="69"/>
      <c r="Y105" s="69"/>
      <c r="Z105" s="69"/>
      <c r="AA105" s="69"/>
      <c r="AB105" s="69"/>
    </row>
    <row r="106" spans="1:28" ht="38.25" hidden="1" x14ac:dyDescent="0.25">
      <c r="A106" s="99" t="s">
        <v>173</v>
      </c>
      <c r="B106" s="99">
        <v>261.3</v>
      </c>
      <c r="C106" s="99" t="s">
        <v>174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ref="V106:V140" si="42">SUM(W106:AB106)</f>
        <v>0</v>
      </c>
      <c r="W106" s="69"/>
      <c r="X106" s="69"/>
      <c r="Y106" s="69"/>
      <c r="Z106" s="69"/>
      <c r="AA106" s="69"/>
      <c r="AB106" s="69"/>
    </row>
    <row r="107" spans="1:28" hidden="1" x14ac:dyDescent="0.25">
      <c r="A107" s="99" t="s">
        <v>175</v>
      </c>
      <c r="B107" s="99">
        <v>261.39999999999998</v>
      </c>
      <c r="C107" s="99" t="s">
        <v>176</v>
      </c>
      <c r="D107" s="68">
        <f t="shared" si="39"/>
        <v>0</v>
      </c>
      <c r="E107" s="68">
        <f t="shared" si="40"/>
        <v>0</v>
      </c>
      <c r="F107" s="69"/>
      <c r="G107" s="69"/>
      <c r="H107" s="69"/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ht="13.5" customHeight="1" x14ac:dyDescent="0.25">
      <c r="A108" s="99" t="s">
        <v>177</v>
      </c>
      <c r="B108" s="99">
        <v>261.5</v>
      </c>
      <c r="C108" s="99" t="s">
        <v>289</v>
      </c>
      <c r="D108" s="68">
        <f t="shared" si="39"/>
        <v>17000</v>
      </c>
      <c r="E108" s="68">
        <f t="shared" si="40"/>
        <v>17000</v>
      </c>
      <c r="F108" s="69"/>
      <c r="G108" s="69"/>
      <c r="H108" s="69">
        <v>17000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ht="13.5" customHeight="1" x14ac:dyDescent="0.25">
      <c r="A109" s="99" t="s">
        <v>178</v>
      </c>
      <c r="B109" s="99">
        <v>261.60000000000002</v>
      </c>
      <c r="C109" s="99" t="s">
        <v>348</v>
      </c>
      <c r="D109" s="68">
        <f t="shared" si="39"/>
        <v>48000</v>
      </c>
      <c r="E109" s="68">
        <f t="shared" si="40"/>
        <v>48000</v>
      </c>
      <c r="F109" s="69"/>
      <c r="G109" s="69"/>
      <c r="H109" s="69">
        <v>48000</v>
      </c>
      <c r="I109" s="69"/>
      <c r="J109" s="69"/>
      <c r="K109" s="69"/>
      <c r="L109" s="68">
        <f t="shared" si="41"/>
        <v>0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13.5" customHeight="1" x14ac:dyDescent="0.25">
      <c r="A110" s="99" t="s">
        <v>133</v>
      </c>
      <c r="B110" s="99">
        <v>261.7</v>
      </c>
      <c r="C110" s="99" t="s">
        <v>290</v>
      </c>
      <c r="D110" s="68">
        <f t="shared" si="39"/>
        <v>945000</v>
      </c>
      <c r="E110" s="68">
        <f t="shared" si="40"/>
        <v>0</v>
      </c>
      <c r="F110" s="69"/>
      <c r="G110" s="69"/>
      <c r="H110" s="69"/>
      <c r="I110" s="69"/>
      <c r="J110" s="69"/>
      <c r="K110" s="69"/>
      <c r="L110" s="68">
        <f>SUM(M110:T110)</f>
        <v>945000</v>
      </c>
      <c r="M110" s="69"/>
      <c r="N110" s="69"/>
      <c r="O110" s="69"/>
      <c r="P110" s="69"/>
      <c r="Q110" s="69"/>
      <c r="R110" s="69">
        <v>945000</v>
      </c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13.5" customHeight="1" x14ac:dyDescent="0.25">
      <c r="A111" s="99" t="s">
        <v>179</v>
      </c>
      <c r="B111" s="99">
        <v>261.8</v>
      </c>
      <c r="C111" s="99" t="s">
        <v>291</v>
      </c>
      <c r="D111" s="68">
        <f t="shared" si="39"/>
        <v>630200</v>
      </c>
      <c r="E111" s="68">
        <f t="shared" si="40"/>
        <v>630200</v>
      </c>
      <c r="F111" s="69"/>
      <c r="G111" s="69"/>
      <c r="H111" s="69">
        <v>630200</v>
      </c>
      <c r="I111" s="69"/>
      <c r="J111" s="69"/>
      <c r="K111" s="69"/>
      <c r="L111" s="68">
        <f t="shared" ref="L111:L140" si="43">SUM(M111:S111)</f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14.25" customHeight="1" x14ac:dyDescent="0.25">
      <c r="A112" s="99" t="s">
        <v>180</v>
      </c>
      <c r="B112" s="99">
        <v>261.89999999999998</v>
      </c>
      <c r="C112" s="99" t="s">
        <v>292</v>
      </c>
      <c r="D112" s="68">
        <f t="shared" si="39"/>
        <v>110000</v>
      </c>
      <c r="E112" s="68">
        <f t="shared" si="40"/>
        <v>110000</v>
      </c>
      <c r="F112" s="69"/>
      <c r="G112" s="69"/>
      <c r="H112" s="69">
        <v>110000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24" customHeight="1" x14ac:dyDescent="0.25">
      <c r="A113" s="99" t="s">
        <v>181</v>
      </c>
      <c r="B113" s="99">
        <v>261.10000000000002</v>
      </c>
      <c r="C113" s="99" t="s">
        <v>293</v>
      </c>
      <c r="D113" s="68">
        <f t="shared" si="39"/>
        <v>11200</v>
      </c>
      <c r="E113" s="68">
        <f t="shared" si="40"/>
        <v>11200</v>
      </c>
      <c r="F113" s="69"/>
      <c r="G113" s="69"/>
      <c r="H113" s="69">
        <v>11200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t="24.75" customHeight="1" x14ac:dyDescent="0.25">
      <c r="A114" s="99" t="s">
        <v>182</v>
      </c>
      <c r="B114" s="99">
        <v>261.11</v>
      </c>
      <c r="C114" s="99" t="s">
        <v>294</v>
      </c>
      <c r="D114" s="68">
        <f t="shared" si="39"/>
        <v>15500</v>
      </c>
      <c r="E114" s="68">
        <f t="shared" si="40"/>
        <v>15500</v>
      </c>
      <c r="F114" s="69"/>
      <c r="G114" s="69"/>
      <c r="H114" s="69">
        <v>15500</v>
      </c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99" t="s">
        <v>183</v>
      </c>
      <c r="B115" s="99">
        <v>261.12</v>
      </c>
      <c r="C115" s="99" t="s">
        <v>295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/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14.25" customHeight="1" x14ac:dyDescent="0.25">
      <c r="A116" s="99" t="s">
        <v>184</v>
      </c>
      <c r="B116" s="99">
        <v>261.13</v>
      </c>
      <c r="C116" s="99" t="s">
        <v>296</v>
      </c>
      <c r="D116" s="68">
        <f t="shared" si="39"/>
        <v>870201.93</v>
      </c>
      <c r="E116" s="68">
        <f t="shared" si="40"/>
        <v>0</v>
      </c>
      <c r="F116" s="69"/>
      <c r="G116" s="69"/>
      <c r="H116" s="69"/>
      <c r="I116" s="69"/>
      <c r="J116" s="69"/>
      <c r="K116" s="69"/>
      <c r="L116" s="68">
        <f t="shared" si="43"/>
        <v>870201.93</v>
      </c>
      <c r="M116" s="69"/>
      <c r="N116" s="69"/>
      <c r="O116" s="69">
        <f>306300-306300+870201.93</f>
        <v>870201.93</v>
      </c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3.25" customHeight="1" x14ac:dyDescent="0.25">
      <c r="A117" s="99" t="s">
        <v>185</v>
      </c>
      <c r="B117" s="99">
        <v>261.14</v>
      </c>
      <c r="C117" s="99" t="s">
        <v>297</v>
      </c>
      <c r="D117" s="68">
        <f t="shared" si="39"/>
        <v>355005</v>
      </c>
      <c r="E117" s="68">
        <f t="shared" si="40"/>
        <v>355005</v>
      </c>
      <c r="F117" s="69">
        <v>267205</v>
      </c>
      <c r="G117" s="69"/>
      <c r="H117" s="69">
        <v>79900</v>
      </c>
      <c r="I117" s="69"/>
      <c r="J117" s="69">
        <v>7900</v>
      </c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22.5" customHeight="1" x14ac:dyDescent="0.25">
      <c r="A118" s="99" t="s">
        <v>186</v>
      </c>
      <c r="B118" s="99">
        <v>261.14999999999998</v>
      </c>
      <c r="C118" s="99" t="s">
        <v>298</v>
      </c>
      <c r="D118" s="68">
        <f t="shared" si="39"/>
        <v>96600</v>
      </c>
      <c r="E118" s="68">
        <f t="shared" si="40"/>
        <v>96600</v>
      </c>
      <c r="F118" s="69"/>
      <c r="G118" s="69"/>
      <c r="H118" s="69">
        <v>96600</v>
      </c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76.5" hidden="1" x14ac:dyDescent="0.25">
      <c r="A119" s="99" t="s">
        <v>187</v>
      </c>
      <c r="B119" s="99">
        <v>261.16000000000003</v>
      </c>
      <c r="C119" s="99" t="s">
        <v>188</v>
      </c>
      <c r="D119" s="68">
        <f t="shared" si="39"/>
        <v>0</v>
      </c>
      <c r="E119" s="68">
        <f t="shared" si="40"/>
        <v>0</v>
      </c>
      <c r="F119" s="69"/>
      <c r="G119" s="69"/>
      <c r="H119" s="69"/>
      <c r="I119" s="69"/>
      <c r="J119" s="69"/>
      <c r="K119" s="69"/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99" t="s">
        <v>189</v>
      </c>
      <c r="B120" s="99">
        <v>261.17</v>
      </c>
      <c r="C120" s="99" t="s">
        <v>299</v>
      </c>
      <c r="D120" s="68">
        <f t="shared" si="39"/>
        <v>116624.95999999999</v>
      </c>
      <c r="E120" s="68">
        <f t="shared" si="40"/>
        <v>116624.95999999999</v>
      </c>
      <c r="F120" s="69">
        <v>8724.9599999999991</v>
      </c>
      <c r="G120" s="69"/>
      <c r="H120" s="69">
        <v>3000</v>
      </c>
      <c r="I120" s="69"/>
      <c r="J120" s="69">
        <f>33120+27180</f>
        <v>60300</v>
      </c>
      <c r="K120" s="69">
        <v>44600</v>
      </c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11.25" customHeight="1" x14ac:dyDescent="0.25">
      <c r="A121" s="99" t="s">
        <v>404</v>
      </c>
      <c r="B121" s="99"/>
      <c r="C121" s="99" t="s">
        <v>403</v>
      </c>
      <c r="D121" s="68">
        <f>E121+L121+U121+V121</f>
        <v>72500</v>
      </c>
      <c r="E121" s="68">
        <f>SUM(F121:K121)</f>
        <v>72500</v>
      </c>
      <c r="F121" s="69"/>
      <c r="G121" s="69"/>
      <c r="H121" s="69">
        <f>107000-34500</f>
        <v>72500</v>
      </c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67.5" customHeight="1" x14ac:dyDescent="0.25">
      <c r="A122" s="99" t="s">
        <v>190</v>
      </c>
      <c r="B122" s="99">
        <v>261.18</v>
      </c>
      <c r="C122" s="99" t="s">
        <v>300</v>
      </c>
      <c r="D122" s="68">
        <f t="shared" si="39"/>
        <v>4299.04</v>
      </c>
      <c r="E122" s="68">
        <f t="shared" si="40"/>
        <v>4299.04</v>
      </c>
      <c r="F122" s="69">
        <v>4299.04</v>
      </c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51" hidden="1" x14ac:dyDescent="0.25">
      <c r="A123" s="99" t="s">
        <v>191</v>
      </c>
      <c r="B123" s="99">
        <v>261.19</v>
      </c>
      <c r="C123" s="99" t="s">
        <v>301</v>
      </c>
      <c r="D123" s="68">
        <f t="shared" si="39"/>
        <v>0</v>
      </c>
      <c r="E123" s="68">
        <f t="shared" si="40"/>
        <v>0</v>
      </c>
      <c r="F123" s="69"/>
      <c r="G123" s="69"/>
      <c r="H123" s="69"/>
      <c r="I123" s="69"/>
      <c r="J123" s="69"/>
      <c r="K123" s="69"/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t="25.5" customHeight="1" x14ac:dyDescent="0.25">
      <c r="A124" s="99" t="s">
        <v>192</v>
      </c>
      <c r="B124" s="99">
        <v>261.2</v>
      </c>
      <c r="C124" s="99" t="s">
        <v>302</v>
      </c>
      <c r="D124" s="68">
        <f t="shared" si="39"/>
        <v>727931.79999999993</v>
      </c>
      <c r="E124" s="68">
        <f t="shared" si="40"/>
        <v>727931.79999999993</v>
      </c>
      <c r="F124" s="69">
        <f>285585.8-9524.96-22429.04</f>
        <v>253631.79999999996</v>
      </c>
      <c r="G124" s="69"/>
      <c r="H124" s="69">
        <f>8900-2792.62+89200-95307.38</f>
        <v>0</v>
      </c>
      <c r="I124" s="69"/>
      <c r="J124" s="69"/>
      <c r="K124" s="69">
        <f>205623+268677</f>
        <v>474300</v>
      </c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idden="1" x14ac:dyDescent="0.25">
      <c r="A125" s="99" t="s">
        <v>193</v>
      </c>
      <c r="B125" s="99">
        <v>261.20999999999998</v>
      </c>
      <c r="C125" s="99" t="s">
        <v>194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25.5" hidden="1" customHeight="1" x14ac:dyDescent="0.25">
      <c r="A126" s="99" t="s">
        <v>195</v>
      </c>
      <c r="B126" s="99">
        <v>261.22000000000003</v>
      </c>
      <c r="C126" s="99" t="s">
        <v>303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12.75" customHeight="1" x14ac:dyDescent="0.25">
      <c r="A127" s="99" t="s">
        <v>196</v>
      </c>
      <c r="B127" s="99">
        <v>261.23</v>
      </c>
      <c r="C127" s="99" t="s">
        <v>304</v>
      </c>
      <c r="D127" s="68">
        <f t="shared" si="39"/>
        <v>12000</v>
      </c>
      <c r="E127" s="68">
        <f t="shared" si="40"/>
        <v>12000</v>
      </c>
      <c r="F127" s="69">
        <v>12000</v>
      </c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89.25" hidden="1" x14ac:dyDescent="0.25">
      <c r="A128" s="99" t="s">
        <v>197</v>
      </c>
      <c r="B128" s="99">
        <v>261.24</v>
      </c>
      <c r="C128" s="99" t="s">
        <v>198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t="25.5" hidden="1" customHeight="1" x14ac:dyDescent="0.25">
      <c r="A129" s="99" t="s">
        <v>199</v>
      </c>
      <c r="B129" s="99">
        <v>261.25</v>
      </c>
      <c r="C129" s="99" t="s">
        <v>305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x14ac:dyDescent="0.25">
      <c r="A130" s="99" t="s">
        <v>200</v>
      </c>
      <c r="B130" s="99">
        <v>261.26</v>
      </c>
      <c r="C130" s="99" t="s">
        <v>306</v>
      </c>
      <c r="D130" s="68">
        <f t="shared" si="39"/>
        <v>37098.07</v>
      </c>
      <c r="E130" s="68">
        <f t="shared" si="40"/>
        <v>2700</v>
      </c>
      <c r="F130" s="69">
        <v>2700</v>
      </c>
      <c r="G130" s="69"/>
      <c r="H130" s="69"/>
      <c r="I130" s="69"/>
      <c r="J130" s="69"/>
      <c r="K130" s="69"/>
      <c r="L130" s="68">
        <f t="shared" si="43"/>
        <v>34398.07</v>
      </c>
      <c r="M130" s="69"/>
      <c r="N130" s="69"/>
      <c r="O130" s="69">
        <f>8598.07+25800</f>
        <v>34398.07</v>
      </c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25.5" hidden="1" x14ac:dyDescent="0.25">
      <c r="A131" s="99" t="s">
        <v>201</v>
      </c>
      <c r="B131" s="99">
        <v>261.27</v>
      </c>
      <c r="C131" s="99" t="s">
        <v>202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t="35.25" hidden="1" customHeight="1" x14ac:dyDescent="0.25">
      <c r="A132" s="99" t="s">
        <v>203</v>
      </c>
      <c r="B132" s="99">
        <v>261.27999999999997</v>
      </c>
      <c r="C132" s="99" t="s">
        <v>390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idden="1" x14ac:dyDescent="0.25">
      <c r="A133" s="99" t="s">
        <v>204</v>
      </c>
      <c r="B133" s="99">
        <v>261.29000000000002</v>
      </c>
      <c r="C133" s="99" t="s">
        <v>205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99" t="s">
        <v>206</v>
      </c>
      <c r="B134" s="99">
        <v>261.3</v>
      </c>
      <c r="C134" s="99" t="s">
        <v>308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t="15.75" hidden="1" customHeight="1" x14ac:dyDescent="0.25">
      <c r="A135" s="99" t="s">
        <v>207</v>
      </c>
      <c r="B135" s="99">
        <v>261.31</v>
      </c>
      <c r="C135" s="99" t="s">
        <v>208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idden="1" x14ac:dyDescent="0.25">
      <c r="A136" s="99" t="s">
        <v>209</v>
      </c>
      <c r="B136" s="99">
        <v>261.32</v>
      </c>
      <c r="C136" s="99" t="s">
        <v>309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t="14.25" hidden="1" customHeight="1" x14ac:dyDescent="0.25">
      <c r="A137" s="99" t="s">
        <v>210</v>
      </c>
      <c r="B137" s="99">
        <v>261.33</v>
      </c>
      <c r="C137" s="99" t="s">
        <v>310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99" t="s">
        <v>211</v>
      </c>
      <c r="B138" s="99">
        <v>261.33999999999997</v>
      </c>
      <c r="C138" s="99" t="s">
        <v>212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idden="1" x14ac:dyDescent="0.25">
      <c r="A139" s="99" t="s">
        <v>213</v>
      </c>
      <c r="B139" s="99">
        <v>261.35000000000002</v>
      </c>
      <c r="C139" s="99" t="s">
        <v>214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15" hidden="1" customHeight="1" x14ac:dyDescent="0.25">
      <c r="A140" s="99" t="s">
        <v>215</v>
      </c>
      <c r="B140" s="99">
        <v>261.36</v>
      </c>
      <c r="C140" s="99" t="s">
        <v>311</v>
      </c>
      <c r="D140" s="68">
        <f t="shared" si="39"/>
        <v>0</v>
      </c>
      <c r="E140" s="68">
        <f t="shared" si="40"/>
        <v>0</v>
      </c>
      <c r="F140" s="69"/>
      <c r="G140" s="69"/>
      <c r="H140" s="69"/>
      <c r="I140" s="69"/>
      <c r="J140" s="69"/>
      <c r="K140" s="69"/>
      <c r="L140" s="68">
        <f t="shared" si="43"/>
        <v>0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8">
        <f t="shared" si="42"/>
        <v>0</v>
      </c>
      <c r="W140" s="69"/>
      <c r="X140" s="69"/>
      <c r="Y140" s="69"/>
      <c r="Z140" s="69"/>
      <c r="AA140" s="69"/>
      <c r="AB140" s="69"/>
    </row>
    <row r="141" spans="1:28" ht="3" customHeight="1" x14ac:dyDescent="0.25">
      <c r="A141" s="99"/>
      <c r="B141" s="99"/>
      <c r="C141" s="99"/>
      <c r="D141" s="68"/>
      <c r="E141" s="68"/>
      <c r="F141" s="69"/>
      <c r="G141" s="69"/>
      <c r="H141" s="69"/>
      <c r="I141" s="69"/>
      <c r="J141" s="69"/>
      <c r="K141" s="69"/>
      <c r="L141" s="68"/>
      <c r="M141" s="69"/>
      <c r="N141" s="69"/>
      <c r="O141" s="69"/>
      <c r="P141" s="69"/>
      <c r="Q141" s="69"/>
      <c r="R141" s="69"/>
      <c r="S141" s="69"/>
      <c r="T141" s="69"/>
      <c r="U141" s="69"/>
      <c r="V141" s="68"/>
      <c r="W141" s="69"/>
      <c r="X141" s="69"/>
      <c r="Y141" s="69"/>
      <c r="Z141" s="69"/>
      <c r="AA141" s="69"/>
      <c r="AB141" s="69"/>
    </row>
    <row r="142" spans="1:28" hidden="1" x14ac:dyDescent="0.25">
      <c r="A142" s="99" t="s">
        <v>216</v>
      </c>
      <c r="B142" s="99">
        <v>300</v>
      </c>
      <c r="C142" s="99" t="s">
        <v>93</v>
      </c>
      <c r="D142" s="68">
        <f>E142+L142+U142+V142</f>
        <v>0</v>
      </c>
      <c r="E142" s="68">
        <f>SUM(F142:K142)</f>
        <v>0</v>
      </c>
      <c r="F142" s="68"/>
      <c r="G142" s="68"/>
      <c r="H142" s="68"/>
      <c r="I142" s="68"/>
      <c r="J142" s="68"/>
      <c r="K142" s="68"/>
      <c r="L142" s="68">
        <f>SUM(M142:S142)</f>
        <v>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>
        <f>SUM(W142:AB142)</f>
        <v>0</v>
      </c>
      <c r="W142" s="68"/>
      <c r="X142" s="68"/>
      <c r="Y142" s="68"/>
      <c r="Z142" s="68"/>
      <c r="AA142" s="68"/>
      <c r="AB142" s="68"/>
    </row>
    <row r="143" spans="1:28" hidden="1" x14ac:dyDescent="0.25">
      <c r="A143" s="99" t="s">
        <v>8</v>
      </c>
      <c r="B143" s="99"/>
      <c r="C143" s="99"/>
      <c r="D143" s="68"/>
      <c r="E143" s="68"/>
      <c r="F143" s="69"/>
      <c r="G143" s="69"/>
      <c r="H143" s="69"/>
      <c r="I143" s="69"/>
      <c r="J143" s="69"/>
      <c r="K143" s="69"/>
      <c r="L143" s="68"/>
      <c r="M143" s="69"/>
      <c r="N143" s="69"/>
      <c r="O143" s="69"/>
      <c r="P143" s="69"/>
      <c r="Q143" s="69"/>
      <c r="R143" s="69"/>
      <c r="S143" s="69"/>
      <c r="T143" s="69"/>
      <c r="U143" s="69"/>
      <c r="V143" s="68"/>
      <c r="W143" s="69"/>
      <c r="X143" s="69"/>
      <c r="Y143" s="69"/>
      <c r="Z143" s="69"/>
      <c r="AA143" s="69"/>
      <c r="AB143" s="69"/>
    </row>
    <row r="144" spans="1:28" hidden="1" x14ac:dyDescent="0.25">
      <c r="A144" s="99" t="s">
        <v>217</v>
      </c>
      <c r="B144" s="99">
        <v>310</v>
      </c>
      <c r="C144" s="99">
        <v>510</v>
      </c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idden="1" x14ac:dyDescent="0.25">
      <c r="A145" s="99" t="s">
        <v>218</v>
      </c>
      <c r="B145" s="99">
        <v>320</v>
      </c>
      <c r="C145" s="99"/>
      <c r="D145" s="68">
        <f>E145+L145+U145+V145</f>
        <v>0</v>
      </c>
      <c r="E145" s="68">
        <f>SUM(F145:K145)</f>
        <v>0</v>
      </c>
      <c r="F145" s="69"/>
      <c r="G145" s="69"/>
      <c r="H145" s="69"/>
      <c r="I145" s="69"/>
      <c r="J145" s="69"/>
      <c r="K145" s="69"/>
      <c r="L145" s="68">
        <f>SUM(M145:S145)</f>
        <v>0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8">
        <f>SUM(W145:AB145)</f>
        <v>0</v>
      </c>
      <c r="W145" s="69"/>
      <c r="X145" s="69"/>
      <c r="Y145" s="69"/>
      <c r="Z145" s="69"/>
      <c r="AA145" s="69"/>
      <c r="AB145" s="69"/>
    </row>
    <row r="146" spans="1:28" ht="24.75" hidden="1" customHeight="1" x14ac:dyDescent="0.25">
      <c r="A146" s="99" t="s">
        <v>219</v>
      </c>
      <c r="B146" s="99">
        <v>400</v>
      </c>
      <c r="C146" s="99">
        <v>600</v>
      </c>
      <c r="D146" s="68">
        <f>E146+L146+U146+V146</f>
        <v>0</v>
      </c>
      <c r="E146" s="68">
        <f>SUM(F146:K146)</f>
        <v>0</v>
      </c>
      <c r="F146" s="68"/>
      <c r="G146" s="68"/>
      <c r="H146" s="68"/>
      <c r="I146" s="68"/>
      <c r="J146" s="68"/>
      <c r="K146" s="68"/>
      <c r="L146" s="68">
        <f>SUM(M146:S146)</f>
        <v>0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>
        <f>SUM(W146:AB146)</f>
        <v>0</v>
      </c>
      <c r="W146" s="68"/>
      <c r="X146" s="68"/>
      <c r="Y146" s="68"/>
      <c r="Z146" s="68"/>
      <c r="AA146" s="68"/>
      <c r="AB146" s="68"/>
    </row>
    <row r="147" spans="1:28" hidden="1" x14ac:dyDescent="0.25">
      <c r="A147" s="99" t="s">
        <v>8</v>
      </c>
      <c r="B147" s="99"/>
      <c r="C147" s="99"/>
      <c r="D147" s="68"/>
      <c r="E147" s="68"/>
      <c r="F147" s="69"/>
      <c r="G147" s="69"/>
      <c r="H147" s="69"/>
      <c r="I147" s="69"/>
      <c r="J147" s="69"/>
      <c r="K147" s="69"/>
      <c r="L147" s="68"/>
      <c r="M147" s="69"/>
      <c r="N147" s="69"/>
      <c r="O147" s="69"/>
      <c r="P147" s="69"/>
      <c r="Q147" s="69"/>
      <c r="R147" s="69"/>
      <c r="S147" s="69"/>
      <c r="T147" s="69"/>
      <c r="U147" s="69"/>
      <c r="V147" s="68"/>
      <c r="W147" s="69"/>
      <c r="X147" s="69"/>
      <c r="Y147" s="69"/>
      <c r="Z147" s="69"/>
      <c r="AA147" s="69"/>
      <c r="AB147" s="69"/>
    </row>
    <row r="148" spans="1:28" hidden="1" x14ac:dyDescent="0.25">
      <c r="A148" s="99" t="s">
        <v>220</v>
      </c>
      <c r="B148" s="99">
        <v>410</v>
      </c>
      <c r="C148" s="99">
        <v>610</v>
      </c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hidden="1" x14ac:dyDescent="0.25">
      <c r="A149" s="99" t="s">
        <v>221</v>
      </c>
      <c r="B149" s="99">
        <v>420</v>
      </c>
      <c r="C149" s="99"/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SUM(M149:S149)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99" t="s">
        <v>222</v>
      </c>
      <c r="B150" s="99">
        <v>500</v>
      </c>
      <c r="C150" s="99" t="s">
        <v>121</v>
      </c>
      <c r="D150" s="68">
        <f>E150+L150+U150+V150</f>
        <v>3415469.65</v>
      </c>
      <c r="E150" s="68">
        <f>SUM(F150:K150)</f>
        <v>3409456.65</v>
      </c>
      <c r="F150" s="69">
        <f>3392879.05+16577.6</f>
        <v>3409456.65</v>
      </c>
      <c r="G150" s="69"/>
      <c r="H150" s="69"/>
      <c r="I150" s="69"/>
      <c r="J150" s="69"/>
      <c r="K150" s="69"/>
      <c r="L150" s="68">
        <f>SUM(M150:T150)</f>
        <v>6013</v>
      </c>
      <c r="M150" s="69">
        <v>6013</v>
      </c>
      <c r="N150" s="69"/>
      <c r="O150" s="69"/>
      <c r="P150" s="69"/>
      <c r="Q150" s="69"/>
      <c r="R150" s="69"/>
      <c r="S150" s="69"/>
      <c r="T150" s="69"/>
      <c r="U150" s="69"/>
      <c r="V150" s="68">
        <f>SUM(W150:AB150)</f>
        <v>0</v>
      </c>
      <c r="W150" s="69"/>
      <c r="X150" s="69"/>
      <c r="Y150" s="69"/>
      <c r="Z150" s="69"/>
      <c r="AA150" s="69"/>
      <c r="AB150" s="69"/>
    </row>
    <row r="151" spans="1:28" x14ac:dyDescent="0.25">
      <c r="A151" s="99" t="s">
        <v>223</v>
      </c>
      <c r="B151" s="99">
        <v>600</v>
      </c>
      <c r="C151" s="99" t="s">
        <v>121</v>
      </c>
      <c r="D151" s="68">
        <f>E151+L151+U151+V151</f>
        <v>0</v>
      </c>
      <c r="E151" s="68">
        <f>SUM(F151:K151)</f>
        <v>0</v>
      </c>
      <c r="F151" s="69">
        <f t="shared" ref="F151:K151" si="44">F150+F10-F53+F33</f>
        <v>0</v>
      </c>
      <c r="G151" s="69">
        <f t="shared" si="44"/>
        <v>0</v>
      </c>
      <c r="H151" s="69">
        <f t="shared" si="44"/>
        <v>0</v>
      </c>
      <c r="I151" s="69">
        <f t="shared" si="44"/>
        <v>0</v>
      </c>
      <c r="J151" s="69">
        <f t="shared" si="44"/>
        <v>0</v>
      </c>
      <c r="K151" s="69">
        <f t="shared" si="44"/>
        <v>0</v>
      </c>
      <c r="L151" s="68">
        <f>SUM(M151:S151)</f>
        <v>0</v>
      </c>
      <c r="M151" s="69">
        <f t="shared" ref="M151:R151" si="45">M150+M10-M53+M33</f>
        <v>0</v>
      </c>
      <c r="N151" s="69">
        <f t="shared" si="45"/>
        <v>0</v>
      </c>
      <c r="O151" s="69">
        <f t="shared" si="45"/>
        <v>0</v>
      </c>
      <c r="P151" s="69">
        <f t="shared" si="45"/>
        <v>0</v>
      </c>
      <c r="Q151" s="69">
        <f t="shared" si="45"/>
        <v>0</v>
      </c>
      <c r="R151" s="69">
        <f t="shared" si="45"/>
        <v>0</v>
      </c>
      <c r="S151" s="69">
        <f>S150+S10-S53</f>
        <v>0</v>
      </c>
      <c r="T151" s="69">
        <f>T150+T10-T53</f>
        <v>0</v>
      </c>
      <c r="U151" s="69">
        <v>0</v>
      </c>
      <c r="V151" s="68">
        <f>SUM(W151:AB151)</f>
        <v>0</v>
      </c>
      <c r="W151" s="69">
        <v>0</v>
      </c>
      <c r="X151" s="69">
        <v>0</v>
      </c>
      <c r="Y151" s="69">
        <v>0</v>
      </c>
      <c r="Z151" s="69">
        <v>0</v>
      </c>
      <c r="AA151" s="69">
        <f>AA150+AA10-AA53</f>
        <v>0</v>
      </c>
      <c r="AB151" s="69">
        <f>AB150+AB10-AB53</f>
        <v>0</v>
      </c>
    </row>
    <row r="152" spans="1:28" hidden="1" x14ac:dyDescent="0.25"/>
  </sheetData>
  <autoFilter ref="A9:AB151"/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" right="0" top="0.74803149606299213" bottom="0" header="0.31496062992125984" footer="0.31496062992125984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66" activePane="bottomRight" state="frozen"/>
      <selection activeCell="A5" sqref="A5"/>
      <selection pane="topRight" activeCell="E5" sqref="E5"/>
      <selection pane="bottomLeft" activeCell="A10" sqref="A10"/>
      <selection pane="bottomRight" activeCell="C90" sqref="C90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400</v>
      </c>
      <c r="K8" s="73" t="s">
        <v>401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388</v>
      </c>
      <c r="T8" s="73" t="s">
        <v>389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387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393</v>
      </c>
      <c r="B60" s="67"/>
      <c r="C60" s="67" t="s">
        <v>394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395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397</v>
      </c>
      <c r="B67" s="67"/>
      <c r="C67" s="67" t="s">
        <v>396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399</v>
      </c>
      <c r="B69" s="67"/>
      <c r="C69" s="67" t="s">
        <v>398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402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405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429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404</v>
      </c>
      <c r="B120" s="67"/>
      <c r="C120" s="67" t="s">
        <v>403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390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12" zoomScaleNormal="100" workbookViewId="0">
      <selection activeCell="K71" sqref="K71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6" t="s">
        <v>233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6" t="s">
        <v>406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7" t="s">
        <v>224</v>
      </c>
      <c r="B5" s="117" t="s">
        <v>225</v>
      </c>
      <c r="C5" s="117" t="s">
        <v>226</v>
      </c>
      <c r="D5" s="117" t="s">
        <v>227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30" ht="12" customHeight="1" x14ac:dyDescent="0.25">
      <c r="A6" s="117"/>
      <c r="B6" s="117"/>
      <c r="C6" s="117"/>
      <c r="D6" s="118" t="s">
        <v>228</v>
      </c>
      <c r="E6" s="117" t="s">
        <v>10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30" ht="31.5" customHeight="1" x14ac:dyDescent="0.25">
      <c r="A7" s="117"/>
      <c r="B7" s="117"/>
      <c r="C7" s="117"/>
      <c r="D7" s="119"/>
      <c r="E7" s="121" t="s">
        <v>229</v>
      </c>
      <c r="F7" s="122"/>
      <c r="G7" s="122"/>
      <c r="H7" s="122"/>
      <c r="I7" s="122"/>
      <c r="J7" s="122"/>
      <c r="K7" s="123"/>
      <c r="L7" s="121" t="s">
        <v>230</v>
      </c>
      <c r="M7" s="122"/>
      <c r="N7" s="122"/>
      <c r="O7" s="122"/>
      <c r="P7" s="122"/>
      <c r="Q7" s="122"/>
      <c r="R7" s="122"/>
      <c r="S7" s="122"/>
      <c r="T7" s="123"/>
      <c r="U7" s="118" t="s">
        <v>231</v>
      </c>
      <c r="V7" s="124" t="s">
        <v>232</v>
      </c>
      <c r="W7" s="124"/>
      <c r="X7" s="124"/>
      <c r="Y7" s="124"/>
      <c r="Z7" s="124"/>
      <c r="AA7" s="124"/>
      <c r="AB7" s="124"/>
    </row>
    <row r="8" spans="1:30" ht="145.5" customHeight="1" x14ac:dyDescent="0.25">
      <c r="A8" s="117"/>
      <c r="B8" s="117"/>
      <c r="C8" s="117"/>
      <c r="D8" s="120"/>
      <c r="E8" s="93" t="s">
        <v>312</v>
      </c>
      <c r="F8" s="73" t="s">
        <v>313</v>
      </c>
      <c r="G8" s="73" t="s">
        <v>379</v>
      </c>
      <c r="H8" s="73" t="s">
        <v>315</v>
      </c>
      <c r="I8" s="73" t="s">
        <v>314</v>
      </c>
      <c r="J8" s="73" t="s">
        <v>400</v>
      </c>
      <c r="K8" s="73" t="s">
        <v>401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388</v>
      </c>
      <c r="T8" s="73" t="s">
        <v>389</v>
      </c>
      <c r="U8" s="120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387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393</v>
      </c>
      <c r="B60" s="67"/>
      <c r="C60" s="67" t="s">
        <v>394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395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397</v>
      </c>
      <c r="B67" s="67"/>
      <c r="C67" s="67" t="s">
        <v>396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399</v>
      </c>
      <c r="B69" s="67"/>
      <c r="C69" s="67" t="s">
        <v>398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402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405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429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404</v>
      </c>
      <c r="B120" s="67"/>
      <c r="C120" s="67" t="s">
        <v>403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390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4" t="s">
        <v>244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8" ht="15.75" x14ac:dyDescent="0.25">
      <c r="A3" s="104" t="s">
        <v>245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8" ht="15.75" x14ac:dyDescent="0.25">
      <c r="A4" s="128" t="str">
        <f>'р.3 2019'!A3:K3</f>
        <v xml:space="preserve">« 27»  июня  2019  г. 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6" spans="1:18" ht="30" customHeight="1" x14ac:dyDescent="0.25">
      <c r="A6" s="126" t="s">
        <v>6</v>
      </c>
      <c r="B6" s="127" t="s">
        <v>225</v>
      </c>
      <c r="C6" s="126" t="s">
        <v>238</v>
      </c>
      <c r="D6" s="126" t="s">
        <v>239</v>
      </c>
      <c r="E6" s="126"/>
      <c r="F6" s="126"/>
      <c r="G6" s="126"/>
      <c r="H6" s="126"/>
      <c r="I6" s="126"/>
      <c r="J6" s="126"/>
      <c r="K6" s="126"/>
      <c r="L6" s="126"/>
    </row>
    <row r="7" spans="1:18" x14ac:dyDescent="0.25">
      <c r="A7" s="126"/>
      <c r="B7" s="127"/>
      <c r="C7" s="126"/>
      <c r="D7" s="126" t="s">
        <v>240</v>
      </c>
      <c r="E7" s="126"/>
      <c r="F7" s="126"/>
      <c r="G7" s="126" t="s">
        <v>10</v>
      </c>
      <c r="H7" s="126"/>
      <c r="I7" s="126"/>
      <c r="J7" s="126"/>
      <c r="K7" s="126"/>
      <c r="L7" s="126"/>
    </row>
    <row r="8" spans="1:18" ht="78" customHeight="1" x14ac:dyDescent="0.25">
      <c r="A8" s="126"/>
      <c r="B8" s="127"/>
      <c r="C8" s="126"/>
      <c r="D8" s="126"/>
      <c r="E8" s="126"/>
      <c r="F8" s="126"/>
      <c r="G8" s="126" t="s">
        <v>241</v>
      </c>
      <c r="H8" s="126"/>
      <c r="I8" s="126"/>
      <c r="J8" s="126" t="s">
        <v>242</v>
      </c>
      <c r="K8" s="126"/>
      <c r="L8" s="126"/>
    </row>
    <row r="9" spans="1:18" ht="48" x14ac:dyDescent="0.25">
      <c r="A9" s="126"/>
      <c r="B9" s="127"/>
      <c r="C9" s="126"/>
      <c r="D9" s="35" t="s">
        <v>409</v>
      </c>
      <c r="E9" s="35" t="s">
        <v>407</v>
      </c>
      <c r="F9" s="35" t="s">
        <v>408</v>
      </c>
      <c r="G9" s="94" t="s">
        <v>409</v>
      </c>
      <c r="H9" s="94" t="s">
        <v>407</v>
      </c>
      <c r="I9" s="94" t="s">
        <v>408</v>
      </c>
      <c r="J9" s="94" t="s">
        <v>409</v>
      </c>
      <c r="K9" s="94" t="s">
        <v>407</v>
      </c>
      <c r="L9" s="94" t="s">
        <v>408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4069160.8</v>
      </c>
      <c r="E11" s="89">
        <f>E12+E14</f>
        <v>2260200</v>
      </c>
      <c r="F11" s="89">
        <f>F12+F14</f>
        <v>2260200</v>
      </c>
      <c r="G11" s="89">
        <f t="shared" ref="G11:L11" si="0">G12+G14</f>
        <v>4069160.8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4069160.8</v>
      </c>
      <c r="E14" s="89">
        <f>H14+K14</f>
        <v>2260200</v>
      </c>
      <c r="F14" s="89">
        <f>I14+L14</f>
        <v>2260200</v>
      </c>
      <c r="G14" s="91">
        <f>'р.3 2019'!E100+'р.3 2019'!L100</f>
        <v>4069160.8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2019'!V100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5" t="s">
        <v>372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topLeftCell="A4"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5" t="s">
        <v>246</v>
      </c>
      <c r="C2" s="115"/>
      <c r="D2" s="115"/>
    </row>
    <row r="3" spans="2:4" ht="15.75" x14ac:dyDescent="0.25">
      <c r="B3" s="115" t="s">
        <v>247</v>
      </c>
      <c r="C3" s="115"/>
      <c r="D3" s="115"/>
    </row>
    <row r="4" spans="2:4" ht="15.75" x14ac:dyDescent="0.25">
      <c r="B4" s="115" t="s">
        <v>3</v>
      </c>
      <c r="C4" s="115"/>
      <c r="D4" s="115"/>
    </row>
    <row r="5" spans="2:4" ht="15.75" x14ac:dyDescent="0.25">
      <c r="B5" s="115" t="s">
        <v>248</v>
      </c>
      <c r="C5" s="115"/>
      <c r="D5" s="115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0" t="s">
        <v>256</v>
      </c>
      <c r="C23" s="130"/>
      <c r="D23" s="130"/>
    </row>
    <row r="24" spans="2:4" ht="15.75" x14ac:dyDescent="0.25">
      <c r="B24" s="130" t="s">
        <v>257</v>
      </c>
      <c r="C24" s="130"/>
      <c r="D24" s="130"/>
    </row>
    <row r="25" spans="2:4" ht="15.75" x14ac:dyDescent="0.25">
      <c r="B25" s="130" t="s">
        <v>381</v>
      </c>
      <c r="C25" s="130"/>
      <c r="D25" s="130"/>
    </row>
    <row r="26" spans="2:4" ht="15.75" x14ac:dyDescent="0.25">
      <c r="B26" s="130" t="s">
        <v>258</v>
      </c>
      <c r="C26" s="130"/>
      <c r="D26" s="130"/>
    </row>
    <row r="27" spans="2:4" ht="15.75" hidden="1" x14ac:dyDescent="0.25">
      <c r="B27" s="130" t="s">
        <v>259</v>
      </c>
      <c r="C27" s="130"/>
      <c r="D27" s="130"/>
    </row>
    <row r="28" spans="2:4" ht="15.75" hidden="1" x14ac:dyDescent="0.25">
      <c r="B28" s="130" t="s">
        <v>260</v>
      </c>
      <c r="C28" s="130"/>
      <c r="D28" s="130"/>
    </row>
    <row r="29" spans="2:4" ht="15.75" hidden="1" x14ac:dyDescent="0.25">
      <c r="B29" s="130" t="s">
        <v>261</v>
      </c>
      <c r="C29" s="130"/>
      <c r="D29" s="130"/>
    </row>
    <row r="30" spans="2:4" ht="15.75" hidden="1" x14ac:dyDescent="0.25">
      <c r="B30" s="130" t="s">
        <v>258</v>
      </c>
      <c r="C30" s="130"/>
      <c r="D30" s="130"/>
    </row>
    <row r="31" spans="2:4" ht="22.5" customHeight="1" x14ac:dyDescent="0.25">
      <c r="B31" s="130" t="s">
        <v>426</v>
      </c>
      <c r="C31" s="130"/>
      <c r="D31" s="130"/>
    </row>
    <row r="32" spans="2:4" ht="15.75" x14ac:dyDescent="0.25">
      <c r="B32" s="130" t="s">
        <v>427</v>
      </c>
      <c r="C32" s="130"/>
      <c r="D32" s="130"/>
    </row>
    <row r="33" spans="2:4" ht="15.75" x14ac:dyDescent="0.25">
      <c r="B33" s="130" t="s">
        <v>258</v>
      </c>
      <c r="C33" s="130"/>
      <c r="D33" s="130"/>
    </row>
    <row r="34" spans="2:4" ht="15.75" x14ac:dyDescent="0.25">
      <c r="B34" s="16"/>
      <c r="C34" s="17"/>
      <c r="D34" s="17"/>
    </row>
    <row r="35" spans="2:4" ht="15.75" x14ac:dyDescent="0.25">
      <c r="B35" s="130" t="s">
        <v>386</v>
      </c>
      <c r="C35" s="130"/>
      <c r="D35" s="130"/>
    </row>
    <row r="36" spans="2:4" ht="15.75" x14ac:dyDescent="0.25">
      <c r="B36" s="130" t="s">
        <v>265</v>
      </c>
      <c r="C36" s="130"/>
      <c r="D36" s="130"/>
    </row>
    <row r="37" spans="2:4" ht="15.75" x14ac:dyDescent="0.25">
      <c r="B37" s="130" t="s">
        <v>264</v>
      </c>
      <c r="C37" s="130"/>
      <c r="D37" s="130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1" t="s">
        <v>263</v>
      </c>
      <c r="C41" s="131"/>
      <c r="D41" s="131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32"/>
      <c r="C68" s="132"/>
      <c r="D68" s="132"/>
      <c r="E68" s="132"/>
      <c r="F68" s="132"/>
      <c r="G68" s="132"/>
      <c r="H68" s="132"/>
      <c r="I68" s="132"/>
      <c r="J68" s="132"/>
      <c r="K68" s="132"/>
    </row>
    <row r="69" spans="2:11" s="20" customFormat="1" x14ac:dyDescent="0.25">
      <c r="B69" s="132"/>
      <c r="C69" s="132"/>
      <c r="D69" s="132"/>
      <c r="E69" s="132"/>
      <c r="F69" s="132"/>
      <c r="G69" s="132"/>
      <c r="H69" s="132"/>
      <c r="I69" s="132"/>
      <c r="J69" s="132"/>
      <c r="K69" s="132"/>
    </row>
    <row r="70" spans="2:11" s="20" customFormat="1" x14ac:dyDescent="0.25">
      <c r="B70" s="132"/>
      <c r="C70" s="132"/>
      <c r="D70" s="132"/>
      <c r="E70" s="132"/>
      <c r="F70" s="23"/>
      <c r="G70" s="23"/>
      <c r="H70" s="23"/>
      <c r="I70" s="132"/>
      <c r="J70" s="132"/>
      <c r="K70" s="132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3"/>
      <c r="C75" s="133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29"/>
      <c r="C108" s="25"/>
      <c r="D108" s="129"/>
      <c r="E108" s="129"/>
    </row>
    <row r="109" spans="2:7" s="20" customFormat="1" x14ac:dyDescent="0.25">
      <c r="B109" s="129"/>
      <c r="C109" s="25"/>
      <c r="D109" s="129"/>
      <c r="E109" s="129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29"/>
      <c r="C113" s="28"/>
      <c r="D113" s="129"/>
      <c r="E113" s="129"/>
    </row>
    <row r="114" spans="2:5" s="20" customFormat="1" x14ac:dyDescent="0.25">
      <c r="B114" s="129"/>
      <c r="C114" s="24"/>
      <c r="D114" s="129"/>
      <c r="E114" s="129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  <mergeCell ref="B108:B109"/>
    <mergeCell ref="D108:D109"/>
    <mergeCell ref="E108:E109"/>
    <mergeCell ref="B68:B70"/>
    <mergeCell ref="C68:C70"/>
    <mergeCell ref="D68:D70"/>
    <mergeCell ref="E68:H68"/>
    <mergeCell ref="B75:C75"/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4" t="s">
        <v>380</v>
      </c>
      <c r="B4" s="104"/>
      <c r="C4" s="104"/>
      <c r="D4" s="104"/>
      <c r="E4" s="104"/>
      <c r="F4" s="104"/>
      <c r="G4" s="104"/>
      <c r="H4" s="104"/>
      <c r="I4" s="104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4" t="s">
        <v>224</v>
      </c>
      <c r="B6" s="134" t="s">
        <v>225</v>
      </c>
      <c r="C6" s="134" t="s">
        <v>226</v>
      </c>
      <c r="D6" s="135" t="s">
        <v>373</v>
      </c>
      <c r="E6" s="135"/>
      <c r="F6" s="135"/>
      <c r="G6" s="135"/>
      <c r="H6" s="135"/>
      <c r="I6" s="135"/>
      <c r="J6" s="135"/>
    </row>
    <row r="7" spans="1:11" ht="96.6" customHeight="1" x14ac:dyDescent="0.25">
      <c r="A7" s="134"/>
      <c r="B7" s="134"/>
      <c r="C7" s="134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2019-07-10T01:56:08Z</cp:lastPrinted>
  <dcterms:created xsi:type="dcterms:W3CDTF">2016-12-19T01:59:27Z</dcterms:created>
  <dcterms:modified xsi:type="dcterms:W3CDTF">2019-08-08T01:40:32Z</dcterms:modified>
</cp:coreProperties>
</file>